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defaultThemeVersion="124226"/>
  <mc:AlternateContent xmlns:mc="http://schemas.openxmlformats.org/markup-compatibility/2006">
    <mc:Choice Requires="x15">
      <x15ac:absPath xmlns:x15ac="http://schemas.microsoft.com/office/spreadsheetml/2010/11/ac" url="https://multilingualeurope-my.sharepoint.com/personal/porto_multilingualeurope_org/Documents/»»»BEATRIZ«««/Beatriz Por Fazer/02 - Pièces techniques PT-FR/Lot 2 - Structure/"/>
    </mc:Choice>
  </mc:AlternateContent>
  <xr:revisionPtr revIDLastSave="18" documentId="13_ncr:1_{554BA6EA-96CD-4564-8A42-F7EC07E2B9C2}" xr6:coauthVersionLast="47" xr6:coauthVersionMax="47" xr10:uidLastSave="{1F981749-D67A-44B4-984E-12D6CA9C4BF1}"/>
  <bookViews>
    <workbookView xWindow="-120" yWindow="-120" windowWidth="29040" windowHeight="15720" xr2:uid="{00000000-000D-0000-FFFF-FFFF00000000}"/>
  </bookViews>
  <sheets>
    <sheet name="P114 - Igreja S Luis - Mqt" sheetId="1" r:id="rId1"/>
  </sheets>
  <definedNames>
    <definedName name="_xlnm.Print_Area" localSheetId="0">'P114 - Igreja S Luis - Mqt'!$A$1:$J$235</definedName>
    <definedName name="_xlnm.Print_Titles" localSheetId="0">'P114 - Igreja S Luis - Mqt'!$1:$3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31" i="1" l="1"/>
  <c r="H232" i="1" s="1"/>
  <c r="J232" i="1" s="1"/>
  <c r="G227" i="1"/>
  <c r="H228" i="1" s="1"/>
  <c r="J228" i="1" s="1"/>
  <c r="D223" i="1"/>
  <c r="G223" i="1" s="1"/>
  <c r="H224" i="1" s="1"/>
  <c r="J224" i="1" s="1"/>
  <c r="G219" i="1"/>
  <c r="H220" i="1" s="1"/>
  <c r="J220" i="1" s="1"/>
  <c r="G213" i="1"/>
  <c r="G212" i="1"/>
  <c r="G211" i="1"/>
  <c r="G210" i="1"/>
  <c r="G209" i="1"/>
  <c r="J207" i="1"/>
  <c r="G204" i="1"/>
  <c r="G203" i="1"/>
  <c r="G202" i="1"/>
  <c r="G198" i="1"/>
  <c r="G197" i="1"/>
  <c r="G196" i="1"/>
  <c r="G192" i="1"/>
  <c r="H193" i="1" s="1"/>
  <c r="J193" i="1" s="1"/>
  <c r="J190" i="1"/>
  <c r="G187" i="1"/>
  <c r="G186" i="1"/>
  <c r="J183" i="1"/>
  <c r="J182" i="1"/>
  <c r="G179" i="1"/>
  <c r="G178" i="1"/>
  <c r="G177" i="1"/>
  <c r="J176" i="1"/>
  <c r="J175" i="1"/>
  <c r="G171" i="1"/>
  <c r="H172" i="1" s="1"/>
  <c r="J172" i="1" s="1"/>
  <c r="G167" i="1"/>
  <c r="H168" i="1" s="1"/>
  <c r="J168" i="1" s="1"/>
  <c r="H188" i="1" l="1"/>
  <c r="J188" i="1" s="1"/>
  <c r="H213" i="1"/>
  <c r="J213" i="1" s="1"/>
  <c r="H180" i="1"/>
  <c r="J180" i="1" s="1"/>
  <c r="H205" i="1"/>
  <c r="J205" i="1" s="1"/>
  <c r="H199" i="1"/>
  <c r="J199" i="1" s="1"/>
  <c r="D162" i="1" l="1"/>
  <c r="D161" i="1"/>
  <c r="D160" i="1"/>
  <c r="G160" i="1" s="1"/>
  <c r="D159" i="1"/>
  <c r="G159" i="1" s="1"/>
  <c r="G162" i="1"/>
  <c r="G161" i="1"/>
  <c r="G152" i="1"/>
  <c r="G153" i="1"/>
  <c r="G154" i="1"/>
  <c r="G155" i="1"/>
  <c r="G142" i="1"/>
  <c r="G135" i="1"/>
  <c r="G127" i="1"/>
  <c r="G121" i="1"/>
  <c r="G123" i="1"/>
  <c r="G122" i="1"/>
  <c r="G120" i="1"/>
  <c r="G119" i="1"/>
  <c r="G118" i="1"/>
  <c r="G114" i="1"/>
  <c r="G115" i="1"/>
  <c r="G116" i="1"/>
  <c r="G117" i="1"/>
  <c r="G124" i="1"/>
  <c r="G125" i="1"/>
  <c r="G126" i="1"/>
  <c r="G128" i="1"/>
  <c r="G129" i="1"/>
  <c r="G130" i="1"/>
  <c r="G131" i="1"/>
  <c r="G132" i="1"/>
  <c r="G133" i="1"/>
  <c r="G134" i="1"/>
  <c r="G136" i="1"/>
  <c r="G137" i="1"/>
  <c r="F105" i="1"/>
  <c r="G105" i="1" s="1"/>
  <c r="H106" i="1" s="1"/>
  <c r="H156" i="1" l="1"/>
  <c r="J156" i="1" s="1"/>
  <c r="H163" i="1"/>
  <c r="J163" i="1" s="1"/>
  <c r="J106" i="1"/>
  <c r="G113" i="1" l="1"/>
  <c r="G112" i="1"/>
  <c r="H143" i="1"/>
  <c r="J143" i="1" s="1"/>
  <c r="G101" i="1"/>
  <c r="G87" i="1"/>
  <c r="G86" i="1"/>
  <c r="G88" i="1"/>
  <c r="G84" i="1"/>
  <c r="G74" i="1"/>
  <c r="G75" i="1"/>
  <c r="G76" i="1"/>
  <c r="G77" i="1"/>
  <c r="G78" i="1"/>
  <c r="G79" i="1"/>
  <c r="G80" i="1"/>
  <c r="G81" i="1"/>
  <c r="G82" i="1"/>
  <c r="G83" i="1"/>
  <c r="G73" i="1"/>
  <c r="G72" i="1"/>
  <c r="G71" i="1"/>
  <c r="G70" i="1"/>
  <c r="G69" i="1"/>
  <c r="G85" i="1"/>
  <c r="G93" i="1"/>
  <c r="G94" i="1"/>
  <c r="G95" i="1"/>
  <c r="G96" i="1"/>
  <c r="G92" i="1"/>
  <c r="G65" i="1"/>
  <c r="G64" i="1"/>
  <c r="G58" i="1"/>
  <c r="G54" i="1"/>
  <c r="G53" i="1"/>
  <c r="G48" i="1"/>
  <c r="G49" i="1"/>
  <c r="G45" i="1"/>
  <c r="G46" i="1"/>
  <c r="G44" i="1"/>
  <c r="G43" i="1"/>
  <c r="G42" i="1"/>
  <c r="G41" i="1"/>
  <c r="G40" i="1"/>
  <c r="G39" i="1"/>
  <c r="G38" i="1"/>
  <c r="G37" i="1"/>
  <c r="G33" i="1"/>
  <c r="G32" i="1"/>
  <c r="G17" i="1"/>
  <c r="G16" i="1"/>
  <c r="H138" i="1" l="1"/>
  <c r="H102" i="1"/>
  <c r="J102" i="1" s="1"/>
  <c r="J138" i="1"/>
  <c r="H97" i="1"/>
  <c r="J97" i="1" s="1"/>
  <c r="H89" i="1"/>
  <c r="J89" i="1" s="1"/>
  <c r="H18" i="1"/>
  <c r="J18" i="1" s="1"/>
  <c r="G47" i="1" l="1"/>
  <c r="H50" i="1" s="1"/>
  <c r="G55" i="1" l="1"/>
  <c r="G56" i="1"/>
  <c r="G57" i="1"/>
  <c r="G59" i="1"/>
  <c r="G60" i="1"/>
  <c r="G61" i="1"/>
  <c r="G62" i="1"/>
  <c r="G63" i="1"/>
  <c r="G27" i="1"/>
  <c r="G28" i="1"/>
  <c r="G29" i="1"/>
  <c r="G30" i="1"/>
  <c r="G31" i="1"/>
  <c r="G25" i="1"/>
  <c r="G26" i="1"/>
  <c r="G6" i="1"/>
  <c r="G7" i="1"/>
  <c r="G8" i="1"/>
  <c r="G9" i="1"/>
  <c r="G148" i="1"/>
  <c r="H149" i="1" s="1"/>
  <c r="G24" i="1"/>
  <c r="J13" i="1"/>
  <c r="J14" i="1"/>
  <c r="H66" i="1" l="1"/>
  <c r="J66" i="1" s="1"/>
  <c r="H34" i="1"/>
  <c r="J34" i="1" s="1"/>
  <c r="J149" i="1"/>
  <c r="H10" i="1"/>
  <c r="J10" i="1" s="1"/>
  <c r="J50" i="1"/>
  <c r="J235" i="1" l="1"/>
  <c r="J237" i="1"/>
</calcChain>
</file>

<file path=xl/sharedStrings.xml><?xml version="1.0" encoding="utf-8"?>
<sst xmlns="http://schemas.openxmlformats.org/spreadsheetml/2006/main" count="290" uniqueCount="123">
  <si>
    <t>3.1.</t>
  </si>
  <si>
    <t>Total</t>
  </si>
  <si>
    <t>4.1.</t>
  </si>
  <si>
    <t>3.1.1.</t>
  </si>
  <si>
    <t>0.</t>
  </si>
  <si>
    <t>0.1.</t>
  </si>
  <si>
    <t>3.1.2.</t>
  </si>
  <si>
    <t>4.2.</t>
  </si>
  <si>
    <t>3.1.3.</t>
  </si>
  <si>
    <t xml:space="preserve"> </t>
  </si>
  <si>
    <t>3.1.4.</t>
  </si>
  <si>
    <t>LNP100x100x10</t>
  </si>
  <si>
    <t>HEA180</t>
  </si>
  <si>
    <t>3.1.5.</t>
  </si>
  <si>
    <t>3.2.</t>
  </si>
  <si>
    <t>3.2.1.</t>
  </si>
  <si>
    <t>5.1.</t>
  </si>
  <si>
    <t>5.2.</t>
  </si>
  <si>
    <t>3.3.</t>
  </si>
  <si>
    <t>1/2 HEA140</t>
  </si>
  <si>
    <t>5.3.</t>
  </si>
  <si>
    <t>2.</t>
  </si>
  <si>
    <t>2.1</t>
  </si>
  <si>
    <t>2.1.1</t>
  </si>
  <si>
    <t>3.</t>
  </si>
  <si>
    <t>6.</t>
  </si>
  <si>
    <t>6.1</t>
  </si>
  <si>
    <t>6.2</t>
  </si>
  <si>
    <t>7.</t>
  </si>
  <si>
    <t>7.1</t>
  </si>
  <si>
    <t>8.</t>
  </si>
  <si>
    <t>8.1.</t>
  </si>
  <si>
    <t>8.1.1.</t>
  </si>
  <si>
    <t>9.2.</t>
  </si>
  <si>
    <t>9.2.3.</t>
  </si>
  <si>
    <t>9.2.1.</t>
  </si>
  <si>
    <t>9.2.2.</t>
  </si>
  <si>
    <t>10.3.</t>
  </si>
  <si>
    <t>10.3.1.</t>
  </si>
  <si>
    <t>11.</t>
  </si>
  <si>
    <t>11.1.</t>
  </si>
  <si>
    <t>11.2.</t>
  </si>
  <si>
    <t>11.3.</t>
  </si>
  <si>
    <t>11.4.</t>
  </si>
  <si>
    <t>5.</t>
  </si>
  <si>
    <t>MESURES</t>
  </si>
  <si>
    <t>DEVIS</t>
  </si>
  <si>
    <t>DIMENSIONS</t>
  </si>
  <si>
    <t>QUANTITÉS</t>
  </si>
  <si>
    <t>PRIX</t>
  </si>
  <si>
    <t>Parts</t>
  </si>
  <si>
    <t>égales</t>
  </si>
  <si>
    <t>Longueur</t>
  </si>
  <si>
    <t>Largeur</t>
  </si>
  <si>
    <t>Hauteur</t>
  </si>
  <si>
    <t>Partiels</t>
  </si>
  <si>
    <t>Totaux</t>
  </si>
  <si>
    <t>Unitaires</t>
  </si>
  <si>
    <t>DÉMOLITION - PHASE 1</t>
  </si>
  <si>
    <t xml:space="preserve">Démolition des planchers et escaliers existants de toute nature et de leurs cloisons surplombant les planchers, à l'intérieur du bâtiment, mesurée en m² de surface théorique de plancher à démolir ; le prix unitaire doit être établi en incluant toutes les opérations et moyens d'accès nécessaires, le matériel, les plates-formes et étaiements provisoires, l'enlèvement et le stockage soigneux de tous les éléments à conserver, l'entretien des abords des zones à intervenir, la réutilisation des poutres en bois en bon état pour les utiliser comme poutres ou comme billettes dans ces travaux sur les nouveaux planchers, ainsi que le transport et le dépôt de tous les produits de démolition dans une décharge appropriée, toutes les études (à réaliser par l'entrepreneur) nécessaires pour que l'étaiement garantisse la sécurité des structures à maintenir pendant les opérations de démolition, et tous les travaux nécessaires conformément aux plans et spécifications du Cahier des charges. </t>
  </si>
  <si>
    <r>
      <t>1</t>
    </r>
    <r>
      <rPr>
        <vertAlign val="superscript"/>
        <sz val="9"/>
        <rFont val="Arial"/>
        <family val="2"/>
      </rPr>
      <t>ère</t>
    </r>
    <r>
      <rPr>
        <sz val="9"/>
        <rFont val="Arial"/>
        <family val="2"/>
      </rPr>
      <t xml:space="preserve"> étage</t>
    </r>
  </si>
  <si>
    <r>
      <t>2</t>
    </r>
    <r>
      <rPr>
        <vertAlign val="superscript"/>
        <sz val="9"/>
        <rFont val="Arial"/>
        <family val="2"/>
      </rPr>
      <t>ème</t>
    </r>
    <r>
      <rPr>
        <sz val="9"/>
        <rFont val="Arial"/>
        <family val="2"/>
      </rPr>
      <t xml:space="preserve"> étage</t>
    </r>
  </si>
  <si>
    <r>
      <t>3</t>
    </r>
    <r>
      <rPr>
        <vertAlign val="superscript"/>
        <sz val="9"/>
        <rFont val="Arial"/>
        <family val="2"/>
      </rPr>
      <t>ème</t>
    </r>
    <r>
      <rPr>
        <sz val="9"/>
        <rFont val="Arial"/>
        <family val="2"/>
      </rPr>
      <t xml:space="preserve"> étage</t>
    </r>
  </si>
  <si>
    <r>
      <t>4</t>
    </r>
    <r>
      <rPr>
        <vertAlign val="superscript"/>
        <sz val="9"/>
        <rFont val="Arial"/>
        <family val="2"/>
      </rPr>
      <t>ème</t>
    </r>
    <r>
      <rPr>
        <sz val="9"/>
        <rFont val="Arial"/>
        <family val="2"/>
      </rPr>
      <t xml:space="preserve"> étage</t>
    </r>
  </si>
  <si>
    <t>BÉTON - PHASE 1</t>
  </si>
  <si>
    <t>Fourniture et mise en œuvre, sur chantier, de béton moulé en fondations et dalles/éléments verticaux, de classe de résistance C30/37, mesurée en m³ de volume théorique de section ; le prix unitaire doit être établi y compris compactage et cure, armature ordinaire en acier A500 NR SD ou treillis en fibre de carbone (selon plans), coffrage, liaisons béton-maçonnerie (forage, injection, fourniture et mise en place de boulons d'ancrage et/ou de tiges filetées), accessoires, déchets, décapage des enduits et des surfaces de liaison entre bétons d'âges différents, phasage, étayage provisoire, cure humide de 3 jours et tous les travaux nécessaires, conformément aux plans et aux spécifications du cahier des charges.</t>
  </si>
  <si>
    <t>Dalles et éléments verticaux (armature en treillis de fibres de carbone)</t>
  </si>
  <si>
    <t>STRUCTURE MÉTALLIQUE - PHASE 1</t>
  </si>
  <si>
    <t xml:space="preserve">Fourniture et montage de la structure métallique, composée d'éléments en acier de classe de résistance S275J0H ou S275JR en profilés et tôles laminés à chaud de classe S275JR, mesurés en kg, correspondant à la masse de ml de section théorique ; le prix unitaire doit être établi en incluant la fourniture, le transport, la mise en œuvre, les moyens et équipements, les plaques de raccordement, les goussets, les assemblages boulonnés et soudés, la découpe, le cintrage, le perçage, l'injection, la fourniture et la mise en place de boulons d'ancrage et/ou de tiges filetées, les accessoires, le lissage au mortier non rétractable sous les plaques de raccordement, les déchets, l'étayage provisoire, le démontage/démolition après utilisation des structures provisoires, la protection contre la corrosion et le feu (REI60) des structures permanentes, et tous les travaux nécessaires conformément aux plans et aux spécifications du cahier des charges. </t>
  </si>
  <si>
    <r>
      <t>Escaliers des 3</t>
    </r>
    <r>
      <rPr>
        <vertAlign val="superscript"/>
        <sz val="9"/>
        <rFont val="Arial"/>
        <family val="2"/>
      </rPr>
      <t>ème</t>
    </r>
    <r>
      <rPr>
        <sz val="9"/>
        <rFont val="Arial"/>
        <family val="2"/>
      </rPr>
      <t xml:space="preserve"> à 4</t>
    </r>
    <r>
      <rPr>
        <vertAlign val="superscript"/>
        <sz val="9"/>
        <rFont val="Arial"/>
        <family val="2"/>
      </rPr>
      <t>ème</t>
    </r>
    <r>
      <rPr>
        <sz val="9"/>
        <rFont val="Arial"/>
        <family val="2"/>
      </rPr>
      <t xml:space="preserve"> étages</t>
    </r>
  </si>
  <si>
    <t xml:space="preserve">Fourniture et montage de renforts métalliques liés aux poutres en bois existantes, constitués de tôles d'acier de classe de résistance S275JR, mesurées en kg, correspondant à la masse de ml de section théorique ; Le prix unitaire doit être établi en incluant la fourniture, le transport, la mise en œuvre, l'accès aux poutres en bois, les moyens et équipements, la peinture des structures métalliques, la protection contre la corrosion et le feu (REI60), les plaques de raccordement, les goussets, le découpage, le cintrage, les assemblages boulonnés et soudés,  perçage des pièces métalliques et des supports, injections de coulis, de résines, fourniture et pose de boulons d'ancrage et/ou de tiges filetées, raccords, étayage provisoire, et tous les travaux nécessaires conformément aux plans et spécifications du cahier des charges. </t>
  </si>
  <si>
    <r>
      <t>4</t>
    </r>
    <r>
      <rPr>
        <vertAlign val="superscript"/>
        <sz val="9"/>
        <rFont val="Arial"/>
        <family val="2"/>
      </rPr>
      <t>ème</t>
    </r>
    <r>
      <rPr>
        <sz val="9"/>
        <rFont val="Arial"/>
        <family val="2"/>
      </rPr>
      <t xml:space="preserve"> étage/Combles</t>
    </r>
  </si>
  <si>
    <t>Feuilles de 0,12x0,005</t>
  </si>
  <si>
    <t xml:space="preserve">Fourniture et montage d'une structure métallique pour le renforcement des jambes de force de la façade principale (y compris raccordement aux jambes de force existantes), constituée d'éléments en acier de classe de résistance S275J0H ou S275JR en profilés laminés à chaud et de tôles de classe S275JR, mesurée en kg, correspondant à la masse de ml de section théorique ; le prix unitaire doit être établi en incluant la fourniture, le transport, la mise en œuvre, les moyens et équipements, les plaques de raccordement, les goussets, le découpage, le cintrage, les assemblages boulonnés et soudés aux étais existants, la peinture des étais existants et des nouveaux après les travaux de raccordement des nouveaux étais, l'étayage provisoire, le démontage après utilisation des structures provisoires, la protection contre la corrosion et le feu (REI60) des structures définitives, et tous les travaux nécessaires conformément aux plans et aux spécifications du cahier des charges. </t>
  </si>
  <si>
    <t>NOUVEAU BOIS - PHASE 1</t>
  </si>
  <si>
    <t>Fourniture et montage de poutres, billettes et cales en bois lamellé-collé de classe GL24h ou supérieure, pour planchers. Lors de l'établissement du prix unitaire, l'entrepreneur doit inclure le traitement avec un produit de préservation contre l'attaque des xylophages, le traitement avec des peintures intumescentes (REI60) compatibles avec le produit de préservation, les encoches, les cales, les assemblages vissés et cloués (plaques, vis, boulons, tiges filetées, clous, chevilles, découpage, perçage, cintrage, soudage, injections de coulis, résines) selon les recommandations du projet, ainsi que tous les travaux nécessaires conformément aux plans et aux spécifications du cahier des charges. Mesure en m³ du volume théorique de bois.</t>
  </si>
  <si>
    <r>
      <t>1</t>
    </r>
    <r>
      <rPr>
        <vertAlign val="superscript"/>
        <sz val="9"/>
        <color rgb="FF000000"/>
        <rFont val="Arial"/>
        <family val="2"/>
      </rPr>
      <t>ère</t>
    </r>
    <r>
      <rPr>
        <sz val="9"/>
        <color rgb="FF000000"/>
        <rFont val="Arial"/>
        <family val="2"/>
      </rPr>
      <t xml:space="preserve"> étage</t>
    </r>
  </si>
  <si>
    <t>Poutres courtes</t>
  </si>
  <si>
    <t>Poutres longues</t>
  </si>
  <si>
    <t>Autres poutres (longueur moyenne)</t>
  </si>
  <si>
    <t>Billettes pour poutrelles courtes</t>
  </si>
  <si>
    <t>Billettes pour poutrelles longues</t>
  </si>
  <si>
    <r>
      <t>2</t>
    </r>
    <r>
      <rPr>
        <vertAlign val="superscript"/>
        <sz val="9"/>
        <color rgb="FF000000"/>
        <rFont val="Arial"/>
        <family val="2"/>
      </rPr>
      <t>ème</t>
    </r>
    <r>
      <rPr>
        <sz val="9"/>
        <color rgb="FF000000"/>
        <rFont val="Arial"/>
        <family val="2"/>
      </rPr>
      <t xml:space="preserve"> étage</t>
    </r>
  </si>
  <si>
    <t>Poutrelles courtes</t>
  </si>
  <si>
    <t>Poutres de pignon</t>
  </si>
  <si>
    <t>Billettes de poutres courtes</t>
  </si>
  <si>
    <t>Billettes pour poutres longues</t>
  </si>
  <si>
    <r>
      <t>3</t>
    </r>
    <r>
      <rPr>
        <vertAlign val="superscript"/>
        <sz val="9"/>
        <color rgb="FF000000"/>
        <rFont val="Arial"/>
        <family val="2"/>
      </rPr>
      <t>ème</t>
    </r>
    <r>
      <rPr>
        <sz val="9"/>
        <color rgb="FF000000"/>
        <rFont val="Arial"/>
        <family val="2"/>
      </rPr>
      <t xml:space="preserve"> étage</t>
    </r>
  </si>
  <si>
    <t>Poutres longues (longueur moyenne)</t>
  </si>
  <si>
    <r>
      <t>4</t>
    </r>
    <r>
      <rPr>
        <vertAlign val="superscript"/>
        <sz val="9"/>
        <color rgb="FF000000"/>
        <rFont val="Arial"/>
        <family val="2"/>
      </rPr>
      <t>ème</t>
    </r>
    <r>
      <rPr>
        <sz val="9"/>
        <color rgb="FF000000"/>
        <rFont val="Arial"/>
        <family val="2"/>
      </rPr>
      <t xml:space="preserve"> étage</t>
    </r>
  </si>
  <si>
    <t>Poutres d'accès</t>
  </si>
  <si>
    <t>Billettes de poutre courte</t>
  </si>
  <si>
    <t>Fourniture et montage de poutres, billettes et cales en bois lamellé-collé de classe GL24h ou supérieure, dans les escaliers. Lors de l'établissement du prix unitaire, l'entrepreneur doit inclure le traitement avec un produit de préservation contre l'attaque des xylophages, le traitement avec une peinture intumescente (REI60) compatible avec le produit de préservation, les encoches, les cales, les assemblages vissés et cloués (plaques, vis, boulons, tiges filetées, clous, chevilles, découpage, perçage, cintrage, soudage, injections de coulis, résines) selon les recommandations du projet, ainsi que tous les travaux nécessaires conformément aux plans et aux spécifications du cahier des charges. Mesure en m3 du volume théorique de bois.</t>
  </si>
  <si>
    <r>
      <t>Escaliers 3</t>
    </r>
    <r>
      <rPr>
        <vertAlign val="superscript"/>
        <sz val="9"/>
        <color rgb="FF000000"/>
        <rFont val="Arial"/>
        <family val="2"/>
      </rPr>
      <t>ème</t>
    </r>
    <r>
      <rPr>
        <sz val="9"/>
        <color rgb="FF000000"/>
        <rFont val="Arial"/>
        <family val="2"/>
      </rPr>
      <t xml:space="preserve"> étage - 4</t>
    </r>
    <r>
      <rPr>
        <vertAlign val="superscript"/>
        <sz val="9"/>
        <color rgb="FF000000"/>
        <rFont val="Arial"/>
        <family val="2"/>
      </rPr>
      <t>ème</t>
    </r>
    <r>
      <rPr>
        <sz val="9"/>
        <color rgb="FF000000"/>
        <rFont val="Arial"/>
        <family val="2"/>
      </rPr>
      <t xml:space="preserve"> étage</t>
    </r>
  </si>
  <si>
    <t>Poutres pour le nouvel escalier</t>
  </si>
  <si>
    <t>DIVERS - PHASE 1</t>
  </si>
  <si>
    <t>Enduit des murs existants ; le prix unitaire doit être établi en tenant compte de l'enlèvement de l'enduit sur une bande d'au moins 0,10 mètre autour du volume à reconstruire et du nettoyage des éléments détachés, de la reconstruction avec du mortier bâtard (ciment, chaux aérienne et sable - 1:2:9 trait), et de tous les travaux nécessaires conformément aux dessins et aux spécifications du cahier des charges.</t>
  </si>
  <si>
    <t>Fourniture et montage de panneaux viroc de 19 mm d'épaisseur sur les planchers. Lors de l'établissement du prix unitaire, l'entrepreneur doit inclure les encoches, les cales, les assemblages boulonnés aux poutres en bois (vis autoperceuses M5x70 en acier inoxydable A4-316), les coupes, selon les recommandations du projet, ainsi que tous les travaux nécessaires conformément aux plans et aux spécifications du cahier des charges. Mesure en m² de surface de plancher.</t>
  </si>
  <si>
    <t>Fourniture et application de bandes de néoprène de 10 cm de large et de 1 mm d'épaisseur, collées sur toute la longueur des poutres en bois, avant la pose des panneaux de viroc, et tous les travaux nécessaires conformément aux dessins et aux spécifications des pièces écrites.</t>
  </si>
  <si>
    <t>DÉMOLITION - PHASE 2</t>
  </si>
  <si>
    <t xml:space="preserve">Démolition des sols et des murs en pierre et/ou en maçonnerie de briques et/ou en béton armé dans la cour, mesurée en m³ de volume théorique ; le prix unitaire doit être établi en incluant toutes les opérations et moyens d'accès, équipements, plates-formes et étaiements provisoires nécessaires, ainsi que le transport et le dépôt de tous les produits de démolition dans une décharge appropriée, toutes les études (à réaliser par l'entrepreneur) nécessaires pour que l'étaiement garantisse la sécurité des structures à maintenir pendant les opérations de démolition, et tous les travaux nécessaires conformément aux plans et spécifications du Cahier des charges. </t>
  </si>
  <si>
    <t>escaliers, murs et terrasse</t>
  </si>
  <si>
    <t xml:space="preserve">Démolition de fondations de murs en pierre et/ou en maçonnerie de briques et/ou en béton armé, mesurée en m³ de volume théorique ; le prix unitaire doit être établi en incluant toutes les opérations et moyens d'accès, équipements, plates-formes et étaiements provisoires nécessaires, ainsi que le transport et le dépôt en décharge appropriée de tous les produits de démolition, toutes les études (à réaliser par l'entrepreneur) nécessaires pour que l'étaiement garantisse la sécurité des structures à maintenir pendant les opérations de démolition, et tous les travaux nécessaires conformément aux plans et spécifications du Cahier des charges. </t>
  </si>
  <si>
    <t>TRAVAUX DE TERRASSEMENT - PHASE 2</t>
  </si>
  <si>
    <t>Excavations nécessaires pour l'exécution de tous les nouveaux éléments en béton armé en sous-sol, mesurées en m³ de volume théorique, en tenant compte des pentes verticales le long du périmètre de la zone où les fondations seront posées, comme indiqué sur les plans ; le prix unitaire devra être établi en tenant compte de l'enlèvement de la terre et de la roche ainsi que des éléments de fondation d'anciens bâtiments qui peuvent exister, du remplacement de la terre qui peut être nécessaire après la construction des fondations comme indiqué dans les dessins et/ou que l'entrepreneur juge nécessaire, de toutes les opérations et moyens d'accès nécessaires, ainsi que du transport et du dépôt dans une décharge appropriée de tous les produits d'excavation non réutilisés pour le remblayage, et de tous les travaux conformément aux dessins et aux spécifications du dossier d'appel d'offres. Une partie des produits d'excavation sera réutilisée pour le remblayage après la construction des nouveaux éléments en béton armé sous le rez-de-chaussée. Toutes ces opérations doivent être reflétées dans le coût unitaire des excavations à réaliser.</t>
  </si>
  <si>
    <t>BÉTON - PHASE 2</t>
  </si>
  <si>
    <t>Fourniture et mise en place de béton moulé simple, pour régularisation, de classe de résistance C16/20, mesuré en m³ de volume théorique conformément aux Plans ; le prix unitaire doit être établi y compris tous les ouvrages et accessoires nécessaires conformément aux Plans et aux spécifications du Cahier des Charges. Le prix unitaire doit être établi en tenant compte de la surépaisseur du béton de régularisation à réaliser sous les fondations, qu'il peut être nécessaire d'adopter pour assurer la mobilisation du support avec une capacité portante compatible avec une contrainte de l'ordre de 100 kPa.</t>
  </si>
  <si>
    <t>Fondations</t>
  </si>
  <si>
    <t>Fourniture et mise en œuvre, sur chantier, de béton moulé en fondations et dalles/éléments verticaux, de classe de résistance C30/37, mesurée en m³ de volume théorique de section ; le prix unitaire doit être établi y compris le compactage et le durcissement, l'armature ordinaire en acier A500 NR SD ou le treillis en fibre de carbone (conformément aux plans), le coffrage, les liaisons béton-maçonnerie (forage, injection, fourniture et mise en place de boulons d'ancrage et/ou de tiges filetées), les accessoires, les déchets, le décapage des enduits et des surfaces de liaison entre les bétons d'âges différents, le phasage, l'étayage provisoire, le durcissement humide pendant 3 jours et tous les travaux nécessaires, conformément aux plans et aux spécifications du cahier des charges.</t>
  </si>
  <si>
    <t>Fondations (armatures métalliques)</t>
  </si>
  <si>
    <t>Semelles</t>
  </si>
  <si>
    <t>Éléments de soutien vertical de l'escalier (départ et soutien de la rampe et du balcon avec des renforts en acier)</t>
  </si>
  <si>
    <t>Lames et éléments verticaux (armature en treillis de fibres de carbone)</t>
  </si>
  <si>
    <t>Fourniture et mise en œuvre, sur chantier, de béton moulé en élévation, de classe de résistance C30/37, mesurée en m³ de volume théorique de section ; le prix unitaire doit être établi y compris le compactage et le durcissement, l'armature en acier ordinaire A500 NR SD, le coffrage, les liaisons béton-maçonnerie (forage, injection de coulis ou de résine époxy, fourniture et mise en place de boulons d'ancrage et/ou de tiges filetées), les accessoires, les déchets, le gravillonnage des enduits en liaison avec les maçonneries et des surfaces de liaison entre bétons d'âges différents, le phasage, l'étaiement provisoire, la cure humide de 3 jours et tous les travaux nécessaires, conformément aux plans et aux spécifications du cahier des charges.</t>
  </si>
  <si>
    <t>Escaliers et dalles (plinthes et balcons)</t>
  </si>
  <si>
    <t>DIVERS - PHASE 2</t>
  </si>
  <si>
    <t>Exécution de maçonnerie en béton armé d'une épaisseur de 0,15 m, mesurée en m² de surface théorique ; le prix unitaire doit être établi y compris la fourniture et la mise en place du béton, du treillis d'étanchéité, du géotextile, du gravier bien compacté et régularisé, du gravier et/ou de l'enrochement, des treillis d'armature, des épissures, des arrimages, des déchets, des raccordements, du compactage, de l'équarrissage, du durcissement, de la finition par hélicoptère, du compactage du sol, et tous les travaux conformément aux Plans et aux spécifications du Cahier des Charges.</t>
  </si>
  <si>
    <t>Fourniture et exécution de la peinture d'éléments en béton armé en contact avec le sol avec des émulsions bitumineuses (peinture au silex), mesurée en m² de surface théorique à protéger ; le prix unitaire doit être établi en incluant les finitions conformément à la fiche technique du produit, les couches, les déchets, la préparation de la surface, et tous les travaux conformément aux plans et aux spécifications du cahier des charges.</t>
  </si>
  <si>
    <t>Fourniture et pose d'une boîte d'égout préfabriquée conformément aux plans, y compris l'excavation nécessaire, la fourniture et la pose d'un béton de régularisation sous la base de la boîte, la peinture intérieure et extérieure à l'émulsion bitumineuse (peinture au silex), un couvercle métallique pour l'accès, mesurée en valeur globale ; le prix unitaire doit être établi en incluant tous les travaux, les couches, les déchets, la préparation de la surface, et tous les travaux conformément aux plans et aux spécifications dans le cahier des charges.</t>
  </si>
  <si>
    <t>Exécution de la tranchée drainante et raccordement à la boîte d'égout, y compris dans le présent article toutes les fouilles et remblais complémentaires à la fouille effectuée pour la mise en place des fondations, y compris la fourniture de nappes géotextiles, le remplissage avec des matériaux granulaires, la feuille de drainage en nid d'abeille et le treillis bitumineux à la hauteur indiquée sur les plans, tuyau ondulé perforé enveloppé de géotextile pour le filtre, y compris le raccordement à la boîte de collecte des eaux de pluie, y compris tous les accessoires et autres fournitures nécessaires, mesurés en mètres linéaires de développement du système, y compris dans le coût par mètre linéaire tous les composants fournis pour toute la hauteur du système conformément aux plans et aux spécifications du cahier des charges.</t>
  </si>
  <si>
    <t>DESCRIPTION DES TRAVAUX</t>
  </si>
  <si>
    <t>Zone</t>
  </si>
  <si>
    <r>
      <t>Coût/m</t>
    </r>
    <r>
      <rPr>
        <vertAlign val="superscript"/>
        <sz val="9"/>
        <rFont val="Arial"/>
        <family val="2"/>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</si>
</sst>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164" formatCode="0."/>
    <numFmt numFmtId="165" formatCode=".\1"/>
    <numFmt numFmtId="166" formatCode="0.00&quot; m² &quot;"/>
    <numFmt numFmtId="167" formatCode="0.0&quot; m³ &quot;"/>
    <numFmt numFmtId="168" formatCode="0.00&quot; m³ &quot;"/>
    <numFmt numFmtId="169" formatCode="#,##0.0&quot; kg&quot;"/>
    <numFmt numFmtId="170" formatCode="0.0&quot; m² &quot;"/>
    <numFmt numFmtId="171" formatCode="#,##0.00&quot; kg/m&quot;"/>
    <numFmt numFmtId="172" formatCode="&quot;€&quot;#,##0.00"/>
    <numFmt numFmtId="173" formatCode="#,##0.00\ &quot;€&quot;"/>
    <numFmt numFmtId="174" formatCode="0.00&quot; kg &quot;"/>
    <numFmt numFmtId="175" formatCode="#,##0.00&quot; kg&quot;"/>
    <numFmt numFmtId="176" formatCode="#,##0.0\ &quot;€&quot;"/>
    <numFmt numFmtId="177" formatCode="0&quot; un.&quot;"/>
    <numFmt numFmtId="178" formatCode="0.0000"/>
    <numFmt numFmtId="179" formatCode="#,##0&quot; l&quot;"/>
    <numFmt numFmtId="180" formatCode="&quot;m²&quot;"/>
    <numFmt numFmtId="181" formatCode="0&quot; €&quot;"/>
    <numFmt numFmtId="182" formatCode="0.00&quot;m²&quot;"/>
    <numFmt numFmtId="183" formatCode="0&quot; m&quot;"/>
    <numFmt numFmtId="184" formatCode="0.0&quot; m&quot;"/>
    <numFmt numFmtId="185" formatCode="0.00&quot; m²&quot;"/>
  </numFmts>
  <fonts count="15" x14ac:knownFonts="1">
    <font>
      <sz val="10"/>
      <name val="Arial"/>
    </font>
    <font>
      <sz val="11"/>
      <color theme="1"/>
      <name val="Calibri"/>
      <family val="2"/>
      <scheme val="minor"/>
    </font>
    <font>
      <sz val="10"/>
      <name val="Arial"/>
      <family val="2"/>
    </font>
    <font>
      <sz val="10"/>
      <name val="Arial"/>
      <family val="2"/>
    </font>
    <font>
      <b/>
      <sz val="10"/>
      <name val="Arial"/>
      <family val="2"/>
    </font>
    <font>
      <sz val="9"/>
      <name val="Arial"/>
      <family val="2"/>
    </font>
    <font>
      <b/>
      <sz val="9"/>
      <name val="Arial"/>
      <family val="2"/>
    </font>
    <font>
      <vertAlign val="superscript"/>
      <sz val="9"/>
      <name val="Arial"/>
      <family val="2"/>
    </font>
    <font>
      <i/>
      <sz val="10"/>
      <name val="Arial"/>
      <family val="2"/>
    </font>
    <font>
      <sz val="10"/>
      <color rgb="FFFF0000"/>
      <name val="Arial"/>
      <family val="2"/>
    </font>
    <font>
      <sz val="9"/>
      <color rgb="FFFF0000"/>
      <name val="Arial"/>
      <family val="2"/>
    </font>
    <font>
      <b/>
      <sz val="10"/>
      <color rgb="FFFF0000"/>
      <name val="Arial"/>
      <family val="2"/>
    </font>
    <font>
      <sz val="9"/>
      <color theme="1"/>
      <name val="Arial"/>
      <family val="2"/>
    </font>
    <font>
      <sz val="9"/>
      <color rgb="FF000000"/>
      <name val="Arial"/>
      <family val="2"/>
    </font>
    <font>
      <vertAlign val="superscript"/>
      <sz val="9"/>
      <color rgb="FF000000"/>
      <name val="Arial"/>
      <family val="2"/>
    </font>
  </fonts>
  <fills count="4">
    <fill>
      <patternFill patternType="none"/>
    </fill>
    <fill>
      <patternFill patternType="gray125"/>
    </fill>
    <fill>
      <patternFill patternType="solid">
        <fgColor rgb="FFFFFF00"/>
        <bgColor indexed="64"/>
      </patternFill>
    </fill>
    <fill>
      <patternFill patternType="solid">
        <fgColor rgb="FF92D050"/>
        <bgColor indexed="64"/>
      </patternFill>
    </fill>
  </fills>
  <borders count="1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
      <left style="medium">
        <color indexed="64"/>
      </left>
      <right style="medium">
        <color indexed="64"/>
      </right>
      <top/>
      <bottom/>
      <diagonal/>
    </border>
  </borders>
  <cellStyleXfs count="3">
    <xf numFmtId="0" fontId="0" fillId="0" borderId="0"/>
    <xf numFmtId="0" fontId="3" fillId="0" borderId="0"/>
    <xf numFmtId="0" fontId="1" fillId="0" borderId="0"/>
  </cellStyleXfs>
  <cellXfs count="155">
    <xf numFmtId="0" fontId="0" fillId="0" borderId="0" xfId="0"/>
    <xf numFmtId="0" fontId="3" fillId="2" borderId="0" xfId="0" applyFont="1" applyFill="1" applyAlignment="1">
      <alignment vertical="center"/>
    </xf>
    <xf numFmtId="0" fontId="5" fillId="2" borderId="0" xfId="0" applyFont="1" applyFill="1" applyAlignment="1">
      <alignment horizontal="center" vertical="center"/>
    </xf>
    <xf numFmtId="1" fontId="5" fillId="2" borderId="0" xfId="0" applyNumberFormat="1" applyFont="1" applyFill="1" applyAlignment="1">
      <alignment horizontal="center" vertical="center"/>
    </xf>
    <xf numFmtId="0" fontId="3" fillId="2" borderId="1" xfId="0" applyFont="1" applyFill="1" applyBorder="1" applyAlignment="1">
      <alignment vertical="top"/>
    </xf>
    <xf numFmtId="170" fontId="5" fillId="2" borderId="0" xfId="0" applyNumberFormat="1" applyFont="1" applyFill="1" applyAlignment="1">
      <alignment horizontal="center" vertical="center"/>
    </xf>
    <xf numFmtId="2" fontId="5" fillId="2" borderId="0" xfId="0" applyNumberFormat="1" applyFont="1" applyFill="1" applyAlignment="1">
      <alignment horizontal="center" vertical="center"/>
    </xf>
    <xf numFmtId="176" fontId="5" fillId="2" borderId="2" xfId="0" applyNumberFormat="1" applyFont="1" applyFill="1" applyBorder="1" applyAlignment="1">
      <alignment horizontal="center" vertical="center"/>
    </xf>
    <xf numFmtId="0" fontId="3" fillId="2" borderId="0" xfId="0" applyFont="1" applyFill="1" applyAlignment="1">
      <alignment vertical="top"/>
    </xf>
    <xf numFmtId="176" fontId="5" fillId="2" borderId="0" xfId="0" applyNumberFormat="1" applyFont="1" applyFill="1" applyAlignment="1">
      <alignment horizontal="center" vertical="center"/>
    </xf>
    <xf numFmtId="0" fontId="3" fillId="0" borderId="0" xfId="0" applyFont="1" applyAlignment="1">
      <alignment vertical="center"/>
    </xf>
    <xf numFmtId="0" fontId="2" fillId="0" borderId="0" xfId="0" applyFont="1" applyAlignment="1">
      <alignment vertical="center"/>
    </xf>
    <xf numFmtId="1" fontId="5" fillId="0" borderId="3" xfId="0" applyNumberFormat="1" applyFont="1" applyBorder="1" applyAlignment="1">
      <alignment horizontal="center" vertical="center" wrapText="1"/>
    </xf>
    <xf numFmtId="1" fontId="5" fillId="0" borderId="4" xfId="0" applyNumberFormat="1" applyFont="1" applyBorder="1" applyAlignment="1">
      <alignment horizontal="center" vertical="center" wrapText="1"/>
    </xf>
    <xf numFmtId="0" fontId="5" fillId="0" borderId="2" xfId="0" applyFont="1" applyBorder="1" applyAlignment="1">
      <alignment horizontal="center" vertical="center" wrapText="1"/>
    </xf>
    <xf numFmtId="2" fontId="5" fillId="0" borderId="2" xfId="0" applyNumberFormat="1" applyFont="1" applyBorder="1" applyAlignment="1">
      <alignment horizontal="center" vertical="center" wrapText="1"/>
    </xf>
    <xf numFmtId="176" fontId="5" fillId="0" borderId="5" xfId="0" applyNumberFormat="1" applyFont="1" applyBorder="1" applyAlignment="1">
      <alignment horizontal="center" vertical="center" wrapText="1"/>
    </xf>
    <xf numFmtId="173" fontId="5" fillId="0" borderId="2" xfId="0" applyNumberFormat="1" applyFont="1" applyBorder="1" applyAlignment="1">
      <alignment horizontal="center" vertical="center" wrapText="1"/>
    </xf>
    <xf numFmtId="49" fontId="4" fillId="0" borderId="3" xfId="0" applyNumberFormat="1" applyFont="1" applyBorder="1" applyAlignment="1">
      <alignment horizontal="justify" vertical="top"/>
    </xf>
    <xf numFmtId="1" fontId="5" fillId="0" borderId="1" xfId="0" applyNumberFormat="1" applyFont="1" applyBorder="1" applyAlignment="1">
      <alignment horizontal="center" vertical="center" wrapText="1"/>
    </xf>
    <xf numFmtId="0" fontId="5" fillId="0" borderId="3" xfId="0" applyFont="1" applyBorder="1" applyAlignment="1">
      <alignment horizontal="center" vertical="center" wrapText="1"/>
    </xf>
    <xf numFmtId="2" fontId="5" fillId="0" borderId="0" xfId="0" applyNumberFormat="1" applyFont="1" applyAlignment="1">
      <alignment horizontal="center" vertical="center" wrapText="1"/>
    </xf>
    <xf numFmtId="0" fontId="5" fillId="0" borderId="1" xfId="0" applyFont="1" applyBorder="1" applyAlignment="1">
      <alignment horizontal="center" vertical="center" wrapText="1"/>
    </xf>
    <xf numFmtId="176" fontId="5" fillId="0" borderId="1" xfId="0" applyNumberFormat="1" applyFont="1" applyBorder="1" applyAlignment="1">
      <alignment horizontal="center" vertical="center" wrapText="1"/>
    </xf>
    <xf numFmtId="173" fontId="5" fillId="0" borderId="3" xfId="0" applyNumberFormat="1" applyFont="1" applyBorder="1" applyAlignment="1">
      <alignment horizontal="center" vertical="center" wrapText="1"/>
    </xf>
    <xf numFmtId="0" fontId="4" fillId="0" borderId="1" xfId="0" applyFont="1" applyBorder="1" applyAlignment="1" applyProtection="1">
      <alignment horizontal="justify" vertical="top"/>
      <protection locked="0"/>
    </xf>
    <xf numFmtId="2" fontId="5" fillId="0" borderId="0" xfId="0" applyNumberFormat="1" applyFont="1" applyAlignment="1" applyProtection="1">
      <alignment horizontal="center" vertical="center"/>
      <protection locked="0"/>
    </xf>
    <xf numFmtId="2" fontId="5" fillId="0" borderId="3" xfId="0" applyNumberFormat="1" applyFont="1" applyBorder="1" applyAlignment="1" applyProtection="1">
      <alignment horizontal="center" vertical="center"/>
      <protection locked="0"/>
    </xf>
    <xf numFmtId="173" fontId="5" fillId="0" borderId="3" xfId="0" applyNumberFormat="1" applyFont="1" applyBorder="1" applyAlignment="1">
      <alignment horizontal="center" vertical="center"/>
    </xf>
    <xf numFmtId="1" fontId="5" fillId="0" borderId="1" xfId="0" applyNumberFormat="1" applyFont="1" applyBorder="1" applyAlignment="1" applyProtection="1">
      <alignment horizontal="center" vertical="center"/>
      <protection locked="0"/>
    </xf>
    <xf numFmtId="173" fontId="5" fillId="0" borderId="2" xfId="0" applyNumberFormat="1" applyFont="1" applyBorder="1" applyAlignment="1">
      <alignment horizontal="center" vertical="center"/>
    </xf>
    <xf numFmtId="2" fontId="5" fillId="0" borderId="6" xfId="0" applyNumberFormat="1" applyFont="1" applyBorder="1" applyAlignment="1" applyProtection="1">
      <alignment horizontal="center" vertical="center"/>
      <protection locked="0"/>
    </xf>
    <xf numFmtId="0" fontId="5" fillId="0" borderId="6" xfId="0" applyFont="1" applyBorder="1" applyAlignment="1">
      <alignment horizontal="center" vertical="center"/>
    </xf>
    <xf numFmtId="0" fontId="5" fillId="0" borderId="0" xfId="0" applyFont="1" applyAlignment="1">
      <alignment horizontal="center" vertical="center"/>
    </xf>
    <xf numFmtId="1" fontId="5" fillId="0" borderId="0" xfId="0" applyNumberFormat="1" applyFont="1" applyAlignment="1">
      <alignment horizontal="center" vertical="center"/>
    </xf>
    <xf numFmtId="170" fontId="5" fillId="0" borderId="0" xfId="0" applyNumberFormat="1" applyFont="1" applyAlignment="1">
      <alignment horizontal="center" vertical="center"/>
    </xf>
    <xf numFmtId="165" fontId="4" fillId="0" borderId="6" xfId="0" applyNumberFormat="1" applyFont="1" applyBorder="1" applyAlignment="1">
      <alignment horizontal="justify" vertical="top"/>
    </xf>
    <xf numFmtId="168" fontId="5" fillId="0" borderId="6" xfId="0" applyNumberFormat="1" applyFont="1" applyBorder="1" applyAlignment="1">
      <alignment horizontal="center" vertical="center" wrapText="1"/>
    </xf>
    <xf numFmtId="169" fontId="5" fillId="0" borderId="6" xfId="0" applyNumberFormat="1" applyFont="1" applyBorder="1" applyAlignment="1" applyProtection="1">
      <alignment horizontal="center" vertical="center"/>
      <protection locked="0"/>
    </xf>
    <xf numFmtId="176" fontId="5" fillId="0" borderId="6" xfId="0" applyNumberFormat="1" applyFont="1" applyBorder="1" applyAlignment="1" applyProtection="1">
      <alignment horizontal="center" vertical="center"/>
      <protection locked="0"/>
    </xf>
    <xf numFmtId="173" fontId="6" fillId="0" borderId="6" xfId="0" applyNumberFormat="1" applyFont="1" applyBorder="1" applyAlignment="1">
      <alignment horizontal="center" vertical="center" wrapText="1"/>
    </xf>
    <xf numFmtId="0" fontId="3" fillId="0" borderId="0" xfId="0" applyFont="1" applyAlignment="1">
      <alignment vertical="top"/>
    </xf>
    <xf numFmtId="2" fontId="5" fillId="0" borderId="0" xfId="0" applyNumberFormat="1" applyFont="1" applyAlignment="1">
      <alignment horizontal="center" vertical="center"/>
    </xf>
    <xf numFmtId="176" fontId="5" fillId="0" borderId="2" xfId="0" applyNumberFormat="1" applyFont="1" applyBorder="1" applyAlignment="1">
      <alignment horizontal="center" vertical="center"/>
    </xf>
    <xf numFmtId="1" fontId="10" fillId="0" borderId="1" xfId="0" applyNumberFormat="1" applyFont="1" applyBorder="1" applyAlignment="1">
      <alignment horizontal="center" vertical="center" wrapText="1"/>
    </xf>
    <xf numFmtId="2" fontId="10" fillId="0" borderId="0" xfId="0" applyNumberFormat="1" applyFont="1" applyAlignment="1">
      <alignment horizontal="center" vertical="center" wrapText="1"/>
    </xf>
    <xf numFmtId="0" fontId="10" fillId="0" borderId="1" xfId="0" applyFont="1" applyBorder="1" applyAlignment="1">
      <alignment horizontal="center" vertical="center" wrapText="1"/>
    </xf>
    <xf numFmtId="176" fontId="10" fillId="0" borderId="1" xfId="0" applyNumberFormat="1" applyFont="1" applyBorder="1" applyAlignment="1">
      <alignment horizontal="center" vertical="center" wrapText="1"/>
    </xf>
    <xf numFmtId="0" fontId="9" fillId="0" borderId="0" xfId="0" applyFont="1" applyAlignment="1">
      <alignment vertical="center"/>
    </xf>
    <xf numFmtId="0" fontId="9" fillId="0" borderId="3" xfId="0" applyFont="1" applyBorder="1" applyAlignment="1">
      <alignment horizontal="center" vertical="center" wrapText="1"/>
    </xf>
    <xf numFmtId="2" fontId="10" fillId="0" borderId="0" xfId="0" applyNumberFormat="1" applyFont="1" applyAlignment="1" applyProtection="1">
      <alignment horizontal="center" vertical="center"/>
      <protection locked="0"/>
    </xf>
    <xf numFmtId="2" fontId="10" fillId="0" borderId="3" xfId="0" applyNumberFormat="1" applyFont="1" applyBorder="1" applyAlignment="1" applyProtection="1">
      <alignment horizontal="center" vertical="center"/>
      <protection locked="0"/>
    </xf>
    <xf numFmtId="2" fontId="10" fillId="0" borderId="3" xfId="0" applyNumberFormat="1" applyFont="1" applyBorder="1" applyAlignment="1">
      <alignment horizontal="center" vertical="center" wrapText="1"/>
    </xf>
    <xf numFmtId="166" fontId="10" fillId="0" borderId="1" xfId="0" quotePrefix="1" applyNumberFormat="1" applyFont="1" applyBorder="1" applyAlignment="1">
      <alignment horizontal="center" vertical="center"/>
    </xf>
    <xf numFmtId="173" fontId="10" fillId="0" borderId="3" xfId="0" applyNumberFormat="1" applyFont="1" applyBorder="1" applyAlignment="1">
      <alignment horizontal="center" vertical="center"/>
    </xf>
    <xf numFmtId="168" fontId="10" fillId="0" borderId="1" xfId="0" quotePrefix="1" applyNumberFormat="1" applyFont="1" applyBorder="1" applyAlignment="1">
      <alignment horizontal="center" vertical="center"/>
    </xf>
    <xf numFmtId="164" fontId="11" fillId="0" borderId="1" xfId="0" applyNumberFormat="1" applyFont="1" applyBorder="1" applyAlignment="1">
      <alignment horizontal="justify" vertical="top"/>
    </xf>
    <xf numFmtId="1" fontId="10" fillId="0" borderId="0" xfId="0" applyNumberFormat="1" applyFont="1" applyAlignment="1">
      <alignment horizontal="center" vertical="center"/>
    </xf>
    <xf numFmtId="171" fontId="10" fillId="0" borderId="1" xfId="0" applyNumberFormat="1" applyFont="1" applyBorder="1" applyAlignment="1" applyProtection="1">
      <alignment horizontal="center" vertical="center"/>
      <protection locked="0"/>
    </xf>
    <xf numFmtId="174" fontId="10" fillId="0" borderId="1" xfId="0" quotePrefix="1" applyNumberFormat="1" applyFont="1" applyBorder="1" applyAlignment="1">
      <alignment horizontal="center" vertical="center"/>
    </xf>
    <xf numFmtId="0" fontId="2" fillId="0" borderId="3" xfId="0" applyFont="1" applyBorder="1" applyAlignment="1">
      <alignment horizontal="center" vertical="center" wrapText="1"/>
    </xf>
    <xf numFmtId="182" fontId="5" fillId="0" borderId="3" xfId="0" applyNumberFormat="1" applyFont="1" applyBorder="1" applyAlignment="1" applyProtection="1">
      <alignment horizontal="center" vertical="center"/>
      <protection locked="0"/>
    </xf>
    <xf numFmtId="166" fontId="5" fillId="0" borderId="1" xfId="0" quotePrefix="1" applyNumberFormat="1" applyFont="1" applyBorder="1" applyAlignment="1" applyProtection="1">
      <alignment horizontal="center" vertical="center"/>
      <protection locked="0"/>
    </xf>
    <xf numFmtId="2" fontId="5" fillId="0" borderId="3" xfId="0" applyNumberFormat="1" applyFont="1" applyBorder="1" applyAlignment="1">
      <alignment horizontal="center" vertical="center" wrapText="1"/>
    </xf>
    <xf numFmtId="166" fontId="5" fillId="0" borderId="1" xfId="0" quotePrefix="1" applyNumberFormat="1" applyFont="1" applyBorder="1" applyAlignment="1">
      <alignment horizontal="center" vertical="center"/>
    </xf>
    <xf numFmtId="168" fontId="5" fillId="0" borderId="1" xfId="0" quotePrefix="1" applyNumberFormat="1" applyFont="1" applyBorder="1" applyAlignment="1" applyProtection="1">
      <alignment horizontal="center" vertical="center"/>
      <protection locked="0"/>
    </xf>
    <xf numFmtId="168" fontId="5" fillId="0" borderId="1" xfId="0" quotePrefix="1" applyNumberFormat="1" applyFont="1" applyBorder="1" applyAlignment="1">
      <alignment horizontal="center" vertical="center"/>
    </xf>
    <xf numFmtId="0" fontId="5" fillId="0" borderId="0" xfId="0" applyFont="1" applyAlignment="1">
      <alignment horizontal="center" vertical="center" wrapText="1"/>
    </xf>
    <xf numFmtId="0" fontId="2" fillId="0" borderId="0" xfId="0" applyFont="1" applyAlignment="1" applyProtection="1">
      <alignment vertical="center"/>
      <protection locked="0"/>
    </xf>
    <xf numFmtId="164" fontId="4" fillId="0" borderId="1" xfId="0" applyNumberFormat="1" applyFont="1" applyBorder="1" applyAlignment="1">
      <alignment horizontal="justify" vertical="top"/>
    </xf>
    <xf numFmtId="170" fontId="5" fillId="0" borderId="1" xfId="0" applyNumberFormat="1" applyFont="1" applyBorder="1" applyAlignment="1">
      <alignment horizontal="center" vertical="center"/>
    </xf>
    <xf numFmtId="0" fontId="5" fillId="0" borderId="3" xfId="0" applyFont="1" applyBorder="1" applyAlignment="1" applyProtection="1">
      <alignment horizontal="center" vertical="center"/>
      <protection locked="0"/>
    </xf>
    <xf numFmtId="166" fontId="5" fillId="0" borderId="1" xfId="0" applyNumberFormat="1" applyFont="1" applyBorder="1" applyAlignment="1" applyProtection="1">
      <alignment horizontal="center" vertical="center"/>
      <protection locked="0"/>
    </xf>
    <xf numFmtId="180" fontId="5" fillId="0" borderId="1" xfId="0" applyNumberFormat="1" applyFont="1" applyBorder="1" applyAlignment="1" applyProtection="1">
      <alignment horizontal="center" vertical="center"/>
      <protection locked="0"/>
    </xf>
    <xf numFmtId="180" fontId="5" fillId="0" borderId="3" xfId="0" applyNumberFormat="1" applyFont="1" applyBorder="1" applyAlignment="1" applyProtection="1">
      <alignment horizontal="center" vertical="center"/>
      <protection locked="0"/>
    </xf>
    <xf numFmtId="167" fontId="5" fillId="0" borderId="3" xfId="0" applyNumberFormat="1" applyFont="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5" fillId="0" borderId="1" xfId="0" applyFont="1" applyBorder="1" applyAlignment="1" applyProtection="1">
      <alignment horizontal="center" vertical="center"/>
      <protection locked="0"/>
    </xf>
    <xf numFmtId="168"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xf>
    <xf numFmtId="168" fontId="5" fillId="0" borderId="0" xfId="0" applyNumberFormat="1" applyFont="1" applyAlignment="1">
      <alignment horizontal="center" vertical="center" wrapText="1"/>
    </xf>
    <xf numFmtId="10" fontId="2" fillId="0" borderId="0" xfId="0" applyNumberFormat="1" applyFont="1" applyAlignment="1">
      <alignment vertical="center"/>
    </xf>
    <xf numFmtId="180" fontId="5" fillId="0" borderId="1" xfId="0" applyNumberFormat="1" applyFont="1" applyBorder="1" applyAlignment="1" applyProtection="1">
      <alignment horizontal="center"/>
      <protection locked="0"/>
    </xf>
    <xf numFmtId="0" fontId="5" fillId="0" borderId="7" xfId="0" applyFont="1" applyBorder="1" applyAlignment="1" applyProtection="1">
      <alignment horizontal="center" vertical="center"/>
      <protection locked="0"/>
    </xf>
    <xf numFmtId="166" fontId="2" fillId="0" borderId="0" xfId="0" applyNumberFormat="1" applyFont="1" applyAlignment="1" applyProtection="1">
      <alignment horizontal="center" vertical="center"/>
      <protection locked="0"/>
    </xf>
    <xf numFmtId="172" fontId="2" fillId="0" borderId="0" xfId="0" applyNumberFormat="1" applyFont="1" applyAlignment="1" applyProtection="1">
      <alignment horizontal="center" vertical="center"/>
      <protection locked="0"/>
    </xf>
    <xf numFmtId="166" fontId="5" fillId="0" borderId="0" xfId="0" applyNumberFormat="1" applyFont="1" applyAlignment="1">
      <alignment horizontal="center" vertical="center"/>
    </xf>
    <xf numFmtId="1" fontId="5" fillId="0" borderId="3" xfId="0" applyNumberFormat="1" applyFont="1" applyBorder="1" applyAlignment="1" applyProtection="1">
      <alignment horizontal="center" vertical="center"/>
      <protection locked="0"/>
    </xf>
    <xf numFmtId="2" fontId="5" fillId="0" borderId="7" xfId="0" applyNumberFormat="1" applyFont="1" applyBorder="1" applyAlignment="1" applyProtection="1">
      <alignment horizontal="center" vertical="center"/>
      <protection locked="0"/>
    </xf>
    <xf numFmtId="175" fontId="5" fillId="0" borderId="3" xfId="0" quotePrefix="1" applyNumberFormat="1" applyFont="1" applyBorder="1" applyAlignment="1">
      <alignment horizontal="center" vertical="center"/>
    </xf>
    <xf numFmtId="168" fontId="5" fillId="0" borderId="3" xfId="0" quotePrefix="1" applyNumberFormat="1" applyFont="1" applyBorder="1" applyAlignment="1" applyProtection="1">
      <alignment horizontal="center" vertical="center"/>
      <protection locked="0"/>
    </xf>
    <xf numFmtId="171" fontId="5" fillId="0" borderId="1" xfId="0" applyNumberFormat="1" applyFont="1" applyBorder="1" applyAlignment="1" applyProtection="1">
      <alignment horizontal="center" vertical="center"/>
      <protection locked="0"/>
    </xf>
    <xf numFmtId="174" fontId="5" fillId="0" borderId="1" xfId="0" quotePrefix="1" applyNumberFormat="1" applyFont="1" applyBorder="1" applyAlignment="1">
      <alignment horizontal="center" vertical="center"/>
    </xf>
    <xf numFmtId="2" fontId="5" fillId="0" borderId="3" xfId="0" applyNumberFormat="1" applyFont="1" applyBorder="1" applyAlignment="1">
      <alignment horizontal="center" vertical="center"/>
    </xf>
    <xf numFmtId="2" fontId="5" fillId="0" borderId="1" xfId="0" applyNumberFormat="1" applyFont="1" applyBorder="1" applyAlignment="1" applyProtection="1">
      <alignment horizontal="center" vertical="center"/>
      <protection locked="0"/>
    </xf>
    <xf numFmtId="2" fontId="5" fillId="0" borderId="7" xfId="0" applyNumberFormat="1" applyFont="1" applyBorder="1" applyAlignment="1">
      <alignment horizontal="center" vertical="center"/>
    </xf>
    <xf numFmtId="184" fontId="5" fillId="0" borderId="1" xfId="0" quotePrefix="1" applyNumberFormat="1" applyFont="1" applyBorder="1" applyAlignment="1">
      <alignment horizontal="center" vertical="center"/>
    </xf>
    <xf numFmtId="164" fontId="2" fillId="0" borderId="1" xfId="0" applyNumberFormat="1" applyFont="1" applyBorder="1" applyAlignment="1">
      <alignment horizontal="justify" vertical="top"/>
    </xf>
    <xf numFmtId="164" fontId="4" fillId="0" borderId="1" xfId="0" applyNumberFormat="1" applyFont="1" applyBorder="1" applyAlignment="1">
      <alignment horizontal="left" vertical="top"/>
    </xf>
    <xf numFmtId="0" fontId="4" fillId="0" borderId="0" xfId="0" applyFont="1" applyAlignment="1">
      <alignment horizontal="left" vertical="center"/>
    </xf>
    <xf numFmtId="164" fontId="4" fillId="0" borderId="3" xfId="0" applyNumberFormat="1" applyFont="1" applyBorder="1" applyAlignment="1">
      <alignment horizontal="justify" vertical="top"/>
    </xf>
    <xf numFmtId="0" fontId="8" fillId="0" borderId="0" xfId="0" applyFont="1" applyAlignment="1" applyProtection="1">
      <alignment vertical="center"/>
      <protection locked="0"/>
    </xf>
    <xf numFmtId="176" fontId="5" fillId="0" borderId="3" xfId="0" applyNumberFormat="1" applyFont="1" applyBorder="1" applyAlignment="1">
      <alignment horizontal="center" vertical="center" wrapText="1"/>
    </xf>
    <xf numFmtId="178" fontId="5" fillId="0" borderId="0" xfId="0" applyNumberFormat="1" applyFont="1" applyAlignment="1" applyProtection="1">
      <alignment horizontal="center" vertical="center"/>
      <protection locked="0"/>
    </xf>
    <xf numFmtId="168" fontId="5" fillId="0" borderId="1" xfId="0" applyNumberFormat="1" applyFont="1" applyBorder="1" applyAlignment="1">
      <alignment horizontal="center" vertical="center"/>
    </xf>
    <xf numFmtId="176" fontId="5" fillId="0" borderId="1" xfId="0" applyNumberFormat="1" applyFont="1" applyBorder="1" applyAlignment="1" applyProtection="1">
      <alignment horizontal="center" vertical="center"/>
      <protection locked="0"/>
    </xf>
    <xf numFmtId="179" fontId="5" fillId="0" borderId="1" xfId="0" applyNumberFormat="1" applyFont="1" applyBorder="1" applyAlignment="1" applyProtection="1">
      <alignment horizontal="center" vertical="center"/>
      <protection locked="0"/>
    </xf>
    <xf numFmtId="0" fontId="5" fillId="0" borderId="3" xfId="0" applyFont="1" applyBorder="1" applyAlignment="1">
      <alignment horizontal="center"/>
    </xf>
    <xf numFmtId="0" fontId="5" fillId="0" borderId="0" xfId="0" applyFont="1"/>
    <xf numFmtId="176" fontId="5" fillId="0" borderId="3" xfId="0" applyNumberFormat="1" applyFont="1" applyBorder="1" applyAlignment="1">
      <alignment horizontal="center" vertical="center"/>
    </xf>
    <xf numFmtId="166" fontId="5" fillId="0" borderId="3" xfId="0" quotePrefix="1" applyNumberFormat="1" applyFont="1" applyBorder="1" applyAlignment="1" applyProtection="1">
      <alignment horizontal="center" vertical="center"/>
      <protection locked="0"/>
    </xf>
    <xf numFmtId="0" fontId="2" fillId="0" borderId="3" xfId="0" applyFont="1" applyBorder="1" applyAlignment="1">
      <alignment vertical="center"/>
    </xf>
    <xf numFmtId="177" fontId="5" fillId="0" borderId="3" xfId="0" applyNumberFormat="1" applyFont="1" applyBorder="1" applyAlignment="1">
      <alignment horizontal="center"/>
    </xf>
    <xf numFmtId="183" fontId="5" fillId="0" borderId="3" xfId="0" applyNumberFormat="1" applyFont="1" applyBorder="1" applyAlignment="1">
      <alignment horizontal="center"/>
    </xf>
    <xf numFmtId="181" fontId="5" fillId="0" borderId="1" xfId="0" applyNumberFormat="1" applyFont="1" applyBorder="1" applyAlignment="1">
      <alignment horizontal="center"/>
    </xf>
    <xf numFmtId="166" fontId="5" fillId="0" borderId="0" xfId="0" quotePrefix="1" applyNumberFormat="1" applyFont="1" applyAlignment="1" applyProtection="1">
      <alignment horizontal="center" vertical="center"/>
      <protection locked="0"/>
    </xf>
    <xf numFmtId="185" fontId="12" fillId="0" borderId="3" xfId="0" applyNumberFormat="1" applyFont="1" applyBorder="1" applyAlignment="1">
      <alignment horizontal="center"/>
    </xf>
    <xf numFmtId="0" fontId="12" fillId="0" borderId="3" xfId="0" applyFont="1" applyBorder="1" applyAlignment="1">
      <alignment horizontal="center"/>
    </xf>
    <xf numFmtId="2" fontId="12" fillId="0" borderId="3" xfId="0" applyNumberFormat="1" applyFont="1" applyBorder="1" applyAlignment="1">
      <alignment horizontal="center"/>
    </xf>
    <xf numFmtId="1" fontId="12" fillId="0" borderId="3" xfId="0" applyNumberFormat="1" applyFont="1" applyBorder="1" applyAlignment="1">
      <alignment horizontal="center"/>
    </xf>
    <xf numFmtId="166" fontId="5" fillId="0" borderId="2" xfId="0" applyNumberFormat="1" applyFont="1" applyBorder="1" applyAlignment="1">
      <alignment horizontal="center" vertical="center"/>
    </xf>
    <xf numFmtId="173" fontId="5" fillId="0" borderId="0" xfId="0" applyNumberFormat="1" applyFont="1" applyAlignment="1">
      <alignment horizontal="center" vertical="center"/>
    </xf>
    <xf numFmtId="0" fontId="12" fillId="0" borderId="0" xfId="0" applyFont="1" applyAlignment="1">
      <alignment horizontal="center"/>
    </xf>
    <xf numFmtId="0" fontId="4" fillId="0" borderId="6" xfId="0" applyFont="1" applyBorder="1" applyAlignment="1">
      <alignment horizontal="justify" vertical="top" wrapText="1"/>
    </xf>
    <xf numFmtId="0" fontId="3" fillId="0" borderId="0" xfId="0" applyFont="1" applyAlignment="1">
      <alignment vertical="top" wrapText="1"/>
    </xf>
    <xf numFmtId="0" fontId="3" fillId="2" borderId="0" xfId="0" applyFont="1" applyFill="1" applyAlignment="1">
      <alignment vertical="top" wrapText="1"/>
    </xf>
    <xf numFmtId="0" fontId="2" fillId="2" borderId="0" xfId="0" applyFont="1" applyFill="1" applyAlignment="1">
      <alignment vertical="top" wrapText="1"/>
    </xf>
    <xf numFmtId="0" fontId="5" fillId="0" borderId="3" xfId="0" applyFont="1" applyBorder="1" applyAlignment="1">
      <alignment horizontal="justify" vertical="top" wrapText="1"/>
    </xf>
    <xf numFmtId="0" fontId="5" fillId="0" borderId="3" xfId="0" applyFont="1" applyBorder="1" applyAlignment="1" applyProtection="1">
      <alignment horizontal="justify" vertical="top" wrapText="1"/>
      <protection locked="0"/>
    </xf>
    <xf numFmtId="0" fontId="3" fillId="3" borderId="0" xfId="0" applyFont="1" applyFill="1" applyAlignment="1">
      <alignment vertical="center"/>
    </xf>
    <xf numFmtId="0" fontId="2" fillId="3" borderId="0" xfId="0" applyFont="1" applyFill="1" applyAlignment="1">
      <alignment vertical="center"/>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justify" vertical="center" wrapText="1"/>
    </xf>
    <xf numFmtId="0" fontId="5" fillId="0" borderId="15" xfId="0" applyFont="1" applyBorder="1" applyAlignment="1">
      <alignment horizontal="justify" vertical="center" wrapText="1"/>
    </xf>
    <xf numFmtId="0" fontId="5" fillId="0" borderId="0" xfId="0" applyFont="1" applyAlignment="1">
      <alignment horizontal="right" vertical="center"/>
    </xf>
    <xf numFmtId="0" fontId="5" fillId="0" borderId="14" xfId="0" applyFont="1" applyBorder="1" applyAlignment="1">
      <alignment horizontal="center" vertical="center" wrapText="1"/>
    </xf>
    <xf numFmtId="0" fontId="10" fillId="0" borderId="14" xfId="0" applyFont="1" applyBorder="1" applyAlignment="1">
      <alignment horizontal="center" vertical="center" wrapText="1"/>
    </xf>
    <xf numFmtId="0" fontId="5" fillId="0" borderId="15" xfId="0" applyFont="1" applyBorder="1" applyAlignment="1">
      <alignment horizontal="left" vertical="center" wrapText="1"/>
    </xf>
    <xf numFmtId="0" fontId="13" fillId="0" borderId="15" xfId="0" applyFont="1" applyBorder="1" applyAlignment="1">
      <alignment horizontal="right" vertical="center"/>
    </xf>
    <xf numFmtId="0" fontId="10" fillId="0" borderId="15" xfId="0" applyFont="1" applyBorder="1" applyAlignment="1">
      <alignment horizontal="right" vertical="center" wrapText="1"/>
    </xf>
    <xf numFmtId="0" fontId="5" fillId="0" borderId="15" xfId="0" applyFont="1" applyBorder="1" applyAlignment="1">
      <alignment horizontal="justify" vertical="center"/>
    </xf>
    <xf numFmtId="0" fontId="5" fillId="0" borderId="15" xfId="0" applyFont="1" applyBorder="1" applyAlignment="1">
      <alignment horizontal="right" vertical="center" wrapText="1"/>
    </xf>
    <xf numFmtId="0" fontId="13" fillId="0" borderId="15" xfId="0" applyFont="1" applyBorder="1" applyAlignment="1">
      <alignment horizontal="left" vertical="center"/>
    </xf>
    <xf numFmtId="0" fontId="13" fillId="0" borderId="14" xfId="0" applyFont="1" applyBorder="1" applyAlignment="1">
      <alignment horizontal="right" vertical="center"/>
    </xf>
    <xf numFmtId="0" fontId="5" fillId="0" borderId="15" xfId="0" applyFont="1" applyBorder="1" applyAlignment="1">
      <alignment horizontal="center" vertical="center" wrapText="1"/>
    </xf>
    <xf numFmtId="0" fontId="5" fillId="0" borderId="15" xfId="0" applyFont="1" applyBorder="1" applyAlignment="1">
      <alignment horizontal="left" vertical="center"/>
    </xf>
    <xf numFmtId="0" fontId="5" fillId="0" borderId="15" xfId="0" applyFont="1" applyBorder="1" applyAlignment="1">
      <alignment horizontal="right" vertical="center"/>
    </xf>
    <xf numFmtId="0" fontId="2" fillId="0" borderId="8" xfId="0" applyFont="1" applyBorder="1" applyAlignment="1">
      <alignment horizontal="center" vertical="center" wrapText="1"/>
    </xf>
  </cellXfs>
  <cellStyles count="3">
    <cellStyle name="Normal" xfId="0" builtinId="0"/>
    <cellStyle name="Normal 2" xfId="1" xr:uid="{00000000-0005-0000-0000-000001000000}"/>
    <cellStyle name="Normal 3" xfId="2" xr:uid="{1B83C733-35FE-49CF-93F3-76F32CB28EDC}"/>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L239"/>
  <sheetViews>
    <sheetView showGridLines="0" showZeros="0" tabSelected="1" view="pageBreakPreview" topLeftCell="A14" zoomScale="160" zoomScaleNormal="100" zoomScaleSheetLayoutView="160" zoomScalePageLayoutView="60" workbookViewId="0">
      <selection activeCell="I241" sqref="I241"/>
    </sheetView>
  </sheetViews>
  <sheetFormatPr defaultRowHeight="12.75" x14ac:dyDescent="0.2"/>
  <cols>
    <col min="1" max="1" width="6.5703125" style="8" customWidth="1"/>
    <col min="2" max="2" width="31.42578125" style="125" customWidth="1"/>
    <col min="3" max="3" width="6.140625" style="3" bestFit="1" customWidth="1"/>
    <col min="4" max="4" width="9.5703125" style="2" bestFit="1" customWidth="1"/>
    <col min="5" max="5" width="7.5703125" style="6" bestFit="1" customWidth="1"/>
    <col min="6" max="6" width="10.5703125" style="2" bestFit="1" customWidth="1"/>
    <col min="7" max="7" width="11" style="2" customWidth="1"/>
    <col min="8" max="8" width="11.140625" style="2" bestFit="1" customWidth="1"/>
    <col min="9" max="9" width="10.28515625" style="9" bestFit="1" customWidth="1"/>
    <col min="10" max="10" width="12.42578125" style="121" customWidth="1"/>
    <col min="11" max="11" width="13.42578125" style="1" bestFit="1" customWidth="1"/>
    <col min="12" max="16384" width="9.140625" style="1"/>
  </cols>
  <sheetData>
    <row r="1" spans="1:12" s="10" customFormat="1" ht="12.75" customHeight="1" x14ac:dyDescent="0.2">
      <c r="A1" s="154" t="s">
        <v>120</v>
      </c>
      <c r="B1" s="131"/>
      <c r="C1" s="136" t="s">
        <v>45</v>
      </c>
      <c r="D1" s="137"/>
      <c r="E1" s="137"/>
      <c r="F1" s="138"/>
      <c r="G1" s="136" t="s">
        <v>46</v>
      </c>
      <c r="H1" s="137"/>
      <c r="I1" s="137"/>
      <c r="J1" s="138"/>
      <c r="L1" s="129"/>
    </row>
    <row r="2" spans="1:12" s="10" customFormat="1" x14ac:dyDescent="0.2">
      <c r="A2" s="132"/>
      <c r="B2" s="133"/>
      <c r="C2" s="12" t="s">
        <v>50</v>
      </c>
      <c r="D2" s="136" t="s">
        <v>47</v>
      </c>
      <c r="E2" s="137"/>
      <c r="F2" s="138"/>
      <c r="G2" s="136" t="s">
        <v>48</v>
      </c>
      <c r="H2" s="138"/>
      <c r="I2" s="136" t="s">
        <v>49</v>
      </c>
      <c r="J2" s="138"/>
      <c r="L2" s="129"/>
    </row>
    <row r="3" spans="1:12" s="10" customFormat="1" ht="22.5" customHeight="1" x14ac:dyDescent="0.2">
      <c r="A3" s="134"/>
      <c r="B3" s="135"/>
      <c r="C3" s="13" t="s">
        <v>51</v>
      </c>
      <c r="D3" s="14" t="s">
        <v>52</v>
      </c>
      <c r="E3" s="15" t="s">
        <v>53</v>
      </c>
      <c r="F3" s="14" t="s">
        <v>54</v>
      </c>
      <c r="G3" s="14" t="s">
        <v>55</v>
      </c>
      <c r="H3" s="14" t="s">
        <v>56</v>
      </c>
      <c r="I3" s="16" t="s">
        <v>57</v>
      </c>
      <c r="J3" s="17" t="s">
        <v>56</v>
      </c>
      <c r="L3" s="129"/>
    </row>
    <row r="4" spans="1:12" s="11" customFormat="1" x14ac:dyDescent="0.2">
      <c r="A4" s="18" t="s">
        <v>4</v>
      </c>
      <c r="B4" s="139" t="s">
        <v>58</v>
      </c>
      <c r="C4" s="19"/>
      <c r="D4" s="20"/>
      <c r="E4" s="21"/>
      <c r="F4" s="20"/>
      <c r="G4" s="22"/>
      <c r="H4" s="20"/>
      <c r="I4" s="23"/>
      <c r="J4" s="24"/>
      <c r="L4" s="130"/>
    </row>
    <row r="5" spans="1:12" s="11" customFormat="1" ht="408" customHeight="1" x14ac:dyDescent="0.2">
      <c r="A5" s="25" t="s">
        <v>5</v>
      </c>
      <c r="B5" s="140" t="s">
        <v>59</v>
      </c>
      <c r="C5" s="19"/>
      <c r="D5" s="20"/>
      <c r="E5" s="20"/>
      <c r="F5" s="20"/>
      <c r="G5" s="20"/>
      <c r="H5" s="20"/>
      <c r="I5" s="23"/>
      <c r="J5" s="24"/>
      <c r="L5" s="130"/>
    </row>
    <row r="6" spans="1:12" s="11" customFormat="1" ht="13.5" x14ac:dyDescent="0.2">
      <c r="A6" s="60"/>
      <c r="B6" s="141" t="s">
        <v>60</v>
      </c>
      <c r="C6" s="19">
        <v>1</v>
      </c>
      <c r="D6" s="116">
        <v>15</v>
      </c>
      <c r="E6" s="26"/>
      <c r="F6" s="27"/>
      <c r="G6" s="62">
        <f t="shared" ref="G6:G9" si="0">PRODUCT(C6:F6)</f>
        <v>15</v>
      </c>
      <c r="H6" s="20"/>
      <c r="I6" s="23"/>
      <c r="J6" s="24"/>
    </row>
    <row r="7" spans="1:12" s="11" customFormat="1" ht="13.5" x14ac:dyDescent="0.2">
      <c r="A7" s="60"/>
      <c r="B7" s="141" t="s">
        <v>61</v>
      </c>
      <c r="C7" s="19">
        <v>1</v>
      </c>
      <c r="D7" s="116">
        <v>20</v>
      </c>
      <c r="E7" s="26"/>
      <c r="F7" s="27"/>
      <c r="G7" s="62">
        <f t="shared" si="0"/>
        <v>20</v>
      </c>
      <c r="H7" s="20"/>
      <c r="I7" s="23"/>
      <c r="J7" s="24"/>
    </row>
    <row r="8" spans="1:12" s="11" customFormat="1" ht="13.5" x14ac:dyDescent="0.2">
      <c r="A8" s="60"/>
      <c r="B8" s="141" t="s">
        <v>62</v>
      </c>
      <c r="C8" s="19">
        <v>1</v>
      </c>
      <c r="D8" s="116">
        <v>20</v>
      </c>
      <c r="E8" s="26"/>
      <c r="F8" s="27"/>
      <c r="G8" s="62">
        <f t="shared" si="0"/>
        <v>20</v>
      </c>
      <c r="H8" s="20"/>
      <c r="I8" s="23"/>
      <c r="J8" s="24"/>
    </row>
    <row r="9" spans="1:12" s="11" customFormat="1" ht="13.5" x14ac:dyDescent="0.2">
      <c r="A9" s="60"/>
      <c r="B9" s="141" t="s">
        <v>63</v>
      </c>
      <c r="C9" s="19">
        <v>1</v>
      </c>
      <c r="D9" s="116">
        <v>30</v>
      </c>
      <c r="E9" s="26"/>
      <c r="F9" s="27"/>
      <c r="G9" s="62">
        <f t="shared" si="0"/>
        <v>30</v>
      </c>
      <c r="H9" s="20"/>
      <c r="I9" s="23"/>
      <c r="J9" s="24"/>
    </row>
    <row r="10" spans="1:12" s="11" customFormat="1" x14ac:dyDescent="0.2">
      <c r="A10" s="60"/>
      <c r="B10" s="142" t="s">
        <v>9</v>
      </c>
      <c r="C10" s="19"/>
      <c r="D10" s="63"/>
      <c r="E10" s="21"/>
      <c r="F10" s="63"/>
      <c r="G10" s="22"/>
      <c r="H10" s="64">
        <f>SUM(G6:G10)</f>
        <v>85</v>
      </c>
      <c r="I10" s="23"/>
      <c r="J10" s="28">
        <f>H10*I10</f>
        <v>0</v>
      </c>
    </row>
    <row r="11" spans="1:12" s="48" customFormat="1" x14ac:dyDescent="0.2">
      <c r="A11" s="49"/>
      <c r="B11" s="143" t="s">
        <v>9</v>
      </c>
      <c r="C11" s="44"/>
      <c r="D11" s="52"/>
      <c r="E11" s="45"/>
      <c r="F11" s="52"/>
      <c r="G11" s="46"/>
      <c r="H11" s="53"/>
      <c r="I11" s="47"/>
      <c r="J11" s="54"/>
    </row>
    <row r="12" spans="1:12" s="68" customFormat="1" x14ac:dyDescent="0.2">
      <c r="A12" s="25"/>
      <c r="B12" s="140" t="s">
        <v>9</v>
      </c>
      <c r="C12" s="29"/>
      <c r="D12" s="27"/>
      <c r="E12" s="26"/>
      <c r="F12" s="27"/>
      <c r="G12" s="76"/>
      <c r="H12" s="90"/>
      <c r="I12" s="79"/>
      <c r="J12" s="28"/>
    </row>
    <row r="13" spans="1:12" s="11" customFormat="1" x14ac:dyDescent="0.2">
      <c r="A13" s="69" t="s">
        <v>21</v>
      </c>
      <c r="B13" s="140" t="s">
        <v>64</v>
      </c>
      <c r="C13" s="29"/>
      <c r="D13" s="27"/>
      <c r="E13" s="26"/>
      <c r="F13" s="27"/>
      <c r="G13" s="70"/>
      <c r="H13" s="71"/>
      <c r="I13" s="23"/>
      <c r="J13" s="24">
        <f>+I13*H13</f>
        <v>0</v>
      </c>
    </row>
    <row r="14" spans="1:12" s="68" customFormat="1" ht="300" customHeight="1" x14ac:dyDescent="0.2">
      <c r="A14" s="25" t="s">
        <v>22</v>
      </c>
      <c r="B14" s="140" t="s">
        <v>65</v>
      </c>
      <c r="C14" s="29"/>
      <c r="D14" s="71"/>
      <c r="E14" s="26"/>
      <c r="F14" s="71"/>
      <c r="G14" s="72"/>
      <c r="H14" s="71"/>
      <c r="I14" s="23"/>
      <c r="J14" s="24">
        <f>+I14*H14</f>
        <v>0</v>
      </c>
    </row>
    <row r="15" spans="1:12" s="11" customFormat="1" ht="24" x14ac:dyDescent="0.2">
      <c r="A15" s="69" t="s">
        <v>23</v>
      </c>
      <c r="B15" s="144" t="s">
        <v>66</v>
      </c>
      <c r="C15" s="29"/>
      <c r="D15" s="27"/>
      <c r="E15" s="26"/>
      <c r="F15" s="27"/>
      <c r="G15" s="33"/>
      <c r="H15" s="66"/>
      <c r="I15" s="23"/>
      <c r="J15" s="28"/>
      <c r="K15" s="81"/>
    </row>
    <row r="16" spans="1:12" s="11" customFormat="1" x14ac:dyDescent="0.2">
      <c r="A16" s="69"/>
      <c r="B16" s="145" t="s">
        <v>9</v>
      </c>
      <c r="C16" s="117">
        <v>1</v>
      </c>
      <c r="D16" s="116">
        <v>0.05</v>
      </c>
      <c r="E16" s="118"/>
      <c r="F16" s="118">
        <v>3.25</v>
      </c>
      <c r="G16" s="65">
        <f t="shared" ref="G16:G17" si="1">PRODUCT(C16:F16)</f>
        <v>0.16250000000000001</v>
      </c>
      <c r="H16" s="66"/>
      <c r="I16" s="23"/>
      <c r="J16" s="28"/>
      <c r="K16" s="81"/>
    </row>
    <row r="17" spans="1:11" s="11" customFormat="1" x14ac:dyDescent="0.2">
      <c r="A17" s="69"/>
      <c r="B17" s="145" t="s">
        <v>9</v>
      </c>
      <c r="C17" s="117">
        <v>1</v>
      </c>
      <c r="D17" s="116">
        <v>0.1</v>
      </c>
      <c r="E17" s="118"/>
      <c r="F17" s="118">
        <v>3.25</v>
      </c>
      <c r="G17" s="65">
        <f t="shared" si="1"/>
        <v>0.32500000000000001</v>
      </c>
      <c r="H17" s="66"/>
      <c r="I17" s="23"/>
      <c r="J17" s="28"/>
      <c r="K17" s="81"/>
    </row>
    <row r="18" spans="1:11" s="11" customFormat="1" x14ac:dyDescent="0.2">
      <c r="A18" s="69"/>
      <c r="B18" s="140" t="s">
        <v>9</v>
      </c>
      <c r="C18" s="29"/>
      <c r="D18" s="27"/>
      <c r="E18" s="26"/>
      <c r="F18" s="27"/>
      <c r="G18" s="33"/>
      <c r="H18" s="66">
        <f>SUM(G16:G18)</f>
        <v>0.48750000000000004</v>
      </c>
      <c r="I18" s="23"/>
      <c r="J18" s="28">
        <f>H18*I18</f>
        <v>0</v>
      </c>
      <c r="K18" s="81"/>
    </row>
    <row r="19" spans="1:11" s="11" customFormat="1" x14ac:dyDescent="0.2">
      <c r="A19" s="69"/>
      <c r="B19" s="140" t="s">
        <v>9</v>
      </c>
      <c r="C19" s="29"/>
      <c r="D19" s="27"/>
      <c r="E19" s="26"/>
      <c r="F19" s="27"/>
      <c r="G19" s="33"/>
      <c r="H19" s="66"/>
      <c r="I19" s="23"/>
      <c r="J19" s="28"/>
      <c r="K19" s="81"/>
    </row>
    <row r="20" spans="1:11" s="99" customFormat="1" ht="24" x14ac:dyDescent="0.2">
      <c r="A20" s="98" t="s">
        <v>24</v>
      </c>
      <c r="B20" s="140" t="s">
        <v>67</v>
      </c>
      <c r="C20" s="29"/>
      <c r="D20" s="27"/>
      <c r="E20" s="26"/>
      <c r="F20" s="27"/>
      <c r="G20" s="33"/>
      <c r="H20" s="66"/>
      <c r="I20" s="23"/>
      <c r="J20" s="28"/>
    </row>
    <row r="21" spans="1:11" s="11" customFormat="1" ht="348" customHeight="1" x14ac:dyDescent="0.2">
      <c r="A21" s="25" t="s">
        <v>0</v>
      </c>
      <c r="B21" s="140" t="s">
        <v>68</v>
      </c>
      <c r="C21" s="29"/>
      <c r="D21" s="27"/>
      <c r="E21" s="26"/>
      <c r="F21" s="27"/>
      <c r="G21" s="33"/>
      <c r="H21" s="66"/>
      <c r="I21" s="23"/>
      <c r="J21" s="28"/>
    </row>
    <row r="22" spans="1:11" s="48" customFormat="1" x14ac:dyDescent="0.2">
      <c r="A22" s="56"/>
      <c r="B22" s="146" t="s">
        <v>9</v>
      </c>
      <c r="C22" s="57"/>
      <c r="D22" s="51"/>
      <c r="E22" s="50"/>
      <c r="F22" s="58"/>
      <c r="G22" s="59"/>
      <c r="H22" s="59"/>
      <c r="I22" s="47"/>
      <c r="J22" s="54"/>
    </row>
    <row r="23" spans="1:11" s="11" customFormat="1" ht="13.5" x14ac:dyDescent="0.2">
      <c r="A23" s="69" t="s">
        <v>3</v>
      </c>
      <c r="B23" s="147" t="s">
        <v>60</v>
      </c>
      <c r="C23" s="34"/>
      <c r="D23" s="27"/>
      <c r="E23" s="26"/>
      <c r="F23" s="91"/>
      <c r="G23" s="92"/>
      <c r="H23" s="92"/>
      <c r="I23" s="23"/>
      <c r="J23" s="28"/>
    </row>
    <row r="24" spans="1:11" s="11" customFormat="1" x14ac:dyDescent="0.2">
      <c r="A24" s="69"/>
      <c r="B24" s="148" t="s">
        <v>11</v>
      </c>
      <c r="C24" s="117">
        <v>1</v>
      </c>
      <c r="D24" s="118">
        <v>1.81</v>
      </c>
      <c r="E24" s="26"/>
      <c r="F24" s="91">
        <v>15</v>
      </c>
      <c r="G24" s="92">
        <f>PRODUCT(C24:F24)</f>
        <v>27.150000000000002</v>
      </c>
      <c r="H24" s="92"/>
      <c r="I24" s="23"/>
      <c r="J24" s="28"/>
    </row>
    <row r="25" spans="1:11" s="11" customFormat="1" x14ac:dyDescent="0.2">
      <c r="A25" s="69"/>
      <c r="B25" s="149" t="s">
        <v>9</v>
      </c>
      <c r="C25" s="117">
        <v>2</v>
      </c>
      <c r="D25" s="118">
        <v>0.55000000000000004</v>
      </c>
      <c r="E25" s="26"/>
      <c r="F25" s="91">
        <v>15</v>
      </c>
      <c r="G25" s="92">
        <f t="shared" ref="G25:G27" si="2">PRODUCT(C25:F25)</f>
        <v>16.5</v>
      </c>
      <c r="H25" s="92"/>
      <c r="I25" s="23"/>
      <c r="J25" s="28"/>
    </row>
    <row r="26" spans="1:11" s="11" customFormat="1" x14ac:dyDescent="0.2">
      <c r="A26" s="69"/>
      <c r="B26" s="149" t="s">
        <v>9</v>
      </c>
      <c r="C26" s="117">
        <v>1</v>
      </c>
      <c r="D26" s="118">
        <v>2.25</v>
      </c>
      <c r="E26" s="26"/>
      <c r="F26" s="91">
        <v>15</v>
      </c>
      <c r="G26" s="92">
        <f t="shared" si="2"/>
        <v>33.75</v>
      </c>
      <c r="H26" s="92"/>
      <c r="I26" s="23"/>
      <c r="J26" s="28"/>
    </row>
    <row r="27" spans="1:11" s="11" customFormat="1" x14ac:dyDescent="0.2">
      <c r="A27" s="69"/>
      <c r="B27" s="149" t="s">
        <v>9</v>
      </c>
      <c r="C27" s="117">
        <v>1</v>
      </c>
      <c r="D27" s="118">
        <v>3.2</v>
      </c>
      <c r="E27" s="26"/>
      <c r="F27" s="91">
        <v>15</v>
      </c>
      <c r="G27" s="92">
        <f t="shared" si="2"/>
        <v>48</v>
      </c>
      <c r="H27" s="92"/>
      <c r="I27" s="23"/>
      <c r="J27" s="28"/>
    </row>
    <row r="28" spans="1:11" s="11" customFormat="1" x14ac:dyDescent="0.2">
      <c r="A28" s="69"/>
      <c r="B28" s="149" t="s">
        <v>9</v>
      </c>
      <c r="C28" s="117">
        <v>1</v>
      </c>
      <c r="D28" s="118">
        <v>2.73</v>
      </c>
      <c r="E28" s="26"/>
      <c r="F28" s="91">
        <v>15</v>
      </c>
      <c r="G28" s="92">
        <f t="shared" ref="G28:G33" si="3">PRODUCT(C28:F28)</f>
        <v>40.950000000000003</v>
      </c>
      <c r="H28" s="92"/>
      <c r="I28" s="23"/>
      <c r="J28" s="28"/>
    </row>
    <row r="29" spans="1:11" s="11" customFormat="1" x14ac:dyDescent="0.2">
      <c r="A29" s="69"/>
      <c r="B29" s="149" t="s">
        <v>9</v>
      </c>
      <c r="C29" s="117">
        <v>1</v>
      </c>
      <c r="D29" s="118">
        <v>1</v>
      </c>
      <c r="E29" s="26"/>
      <c r="F29" s="91">
        <v>15</v>
      </c>
      <c r="G29" s="92">
        <f t="shared" si="3"/>
        <v>15</v>
      </c>
      <c r="H29" s="92"/>
      <c r="I29" s="23"/>
      <c r="J29" s="28"/>
    </row>
    <row r="30" spans="1:11" s="11" customFormat="1" x14ac:dyDescent="0.2">
      <c r="A30" s="69"/>
      <c r="B30" s="149" t="s">
        <v>9</v>
      </c>
      <c r="C30" s="117">
        <v>1</v>
      </c>
      <c r="D30" s="118">
        <v>4.03</v>
      </c>
      <c r="E30" s="26"/>
      <c r="F30" s="91">
        <v>15</v>
      </c>
      <c r="G30" s="92">
        <f t="shared" si="3"/>
        <v>60.45</v>
      </c>
      <c r="H30" s="92"/>
      <c r="I30" s="23"/>
      <c r="J30" s="28"/>
    </row>
    <row r="31" spans="1:11" s="11" customFormat="1" x14ac:dyDescent="0.2">
      <c r="A31" s="69"/>
      <c r="B31" s="149" t="s">
        <v>9</v>
      </c>
      <c r="C31" s="117">
        <v>2</v>
      </c>
      <c r="D31" s="118">
        <v>0.55000000000000004</v>
      </c>
      <c r="E31" s="26"/>
      <c r="F31" s="91">
        <v>15</v>
      </c>
      <c r="G31" s="92">
        <f t="shared" si="3"/>
        <v>16.5</v>
      </c>
      <c r="H31" s="92"/>
      <c r="I31" s="23"/>
      <c r="J31" s="28"/>
    </row>
    <row r="32" spans="1:11" s="11" customFormat="1" x14ac:dyDescent="0.2">
      <c r="A32" s="69"/>
      <c r="B32" s="148" t="s">
        <v>12</v>
      </c>
      <c r="C32" s="122">
        <v>1</v>
      </c>
      <c r="D32" s="118">
        <v>3.27</v>
      </c>
      <c r="E32" s="26"/>
      <c r="F32" s="91">
        <v>35.5</v>
      </c>
      <c r="G32" s="92">
        <f t="shared" si="3"/>
        <v>116.08499999999999</v>
      </c>
      <c r="H32" s="92"/>
      <c r="I32" s="23"/>
      <c r="J32" s="28"/>
    </row>
    <row r="33" spans="1:10" s="11" customFormat="1" x14ac:dyDescent="0.2">
      <c r="A33" s="69"/>
      <c r="B33" s="149" t="s">
        <v>9</v>
      </c>
      <c r="C33" s="122">
        <v>1</v>
      </c>
      <c r="D33" s="118">
        <v>3.33</v>
      </c>
      <c r="E33" s="26"/>
      <c r="F33" s="91">
        <v>35.5</v>
      </c>
      <c r="G33" s="92">
        <f t="shared" si="3"/>
        <v>118.215</v>
      </c>
      <c r="H33" s="92"/>
      <c r="I33" s="23"/>
      <c r="J33" s="28"/>
    </row>
    <row r="34" spans="1:10" s="11" customFormat="1" x14ac:dyDescent="0.2">
      <c r="A34" s="69"/>
      <c r="B34" s="148" t="s">
        <v>9</v>
      </c>
      <c r="C34" s="34"/>
      <c r="D34" s="27"/>
      <c r="E34" s="26"/>
      <c r="F34" s="91"/>
      <c r="G34" s="92"/>
      <c r="H34" s="92">
        <f>SUM(G24:G34)</f>
        <v>492.6</v>
      </c>
      <c r="I34" s="23"/>
      <c r="J34" s="28">
        <f>H34*I34</f>
        <v>0</v>
      </c>
    </row>
    <row r="35" spans="1:10" s="11" customFormat="1" x14ac:dyDescent="0.2">
      <c r="A35" s="69"/>
      <c r="B35" s="148" t="s">
        <v>9</v>
      </c>
      <c r="C35" s="34"/>
      <c r="D35" s="27"/>
      <c r="E35" s="26"/>
      <c r="F35" s="91"/>
      <c r="G35" s="92"/>
      <c r="H35" s="92"/>
      <c r="I35" s="23"/>
      <c r="J35" s="28"/>
    </row>
    <row r="36" spans="1:10" s="11" customFormat="1" ht="13.5" x14ac:dyDescent="0.2">
      <c r="A36" s="69" t="s">
        <v>6</v>
      </c>
      <c r="B36" s="147" t="s">
        <v>61</v>
      </c>
      <c r="C36" s="34"/>
      <c r="D36" s="27"/>
      <c r="E36" s="26"/>
      <c r="F36" s="91"/>
      <c r="G36" s="92"/>
      <c r="H36" s="92"/>
      <c r="I36" s="23"/>
      <c r="J36" s="28"/>
    </row>
    <row r="37" spans="1:10" s="11" customFormat="1" x14ac:dyDescent="0.2">
      <c r="A37" s="69"/>
      <c r="B37" s="148" t="s">
        <v>11</v>
      </c>
      <c r="C37" s="117">
        <v>1</v>
      </c>
      <c r="D37" s="118">
        <v>2.16</v>
      </c>
      <c r="E37" s="26"/>
      <c r="F37" s="91">
        <v>15</v>
      </c>
      <c r="G37" s="92">
        <f>PRODUCT(C37:F37)</f>
        <v>32.400000000000006</v>
      </c>
      <c r="H37" s="92"/>
      <c r="I37" s="23"/>
      <c r="J37" s="28"/>
    </row>
    <row r="38" spans="1:10" s="11" customFormat="1" x14ac:dyDescent="0.2">
      <c r="A38" s="69"/>
      <c r="B38" s="149" t="s">
        <v>9</v>
      </c>
      <c r="C38" s="117">
        <v>2</v>
      </c>
      <c r="D38" s="118">
        <v>0.55000000000000004</v>
      </c>
      <c r="E38" s="26"/>
      <c r="F38" s="91">
        <v>15</v>
      </c>
      <c r="G38" s="92">
        <f t="shared" ref="G38:G39" si="4">PRODUCT(C38:F38)</f>
        <v>16.5</v>
      </c>
      <c r="H38" s="92"/>
      <c r="I38" s="23"/>
      <c r="J38" s="28"/>
    </row>
    <row r="39" spans="1:10" s="11" customFormat="1" x14ac:dyDescent="0.2">
      <c r="A39" s="69"/>
      <c r="B39" s="149" t="s">
        <v>9</v>
      </c>
      <c r="C39" s="117">
        <v>1</v>
      </c>
      <c r="D39" s="118">
        <v>2.0499999999999998</v>
      </c>
      <c r="E39" s="26"/>
      <c r="F39" s="91">
        <v>15</v>
      </c>
      <c r="G39" s="92">
        <f t="shared" si="4"/>
        <v>30.749999999999996</v>
      </c>
      <c r="H39" s="92"/>
      <c r="I39" s="23"/>
      <c r="J39" s="28"/>
    </row>
    <row r="40" spans="1:10" s="11" customFormat="1" x14ac:dyDescent="0.2">
      <c r="A40" s="69"/>
      <c r="B40" s="149" t="s">
        <v>9</v>
      </c>
      <c r="C40" s="117">
        <v>1</v>
      </c>
      <c r="D40" s="118">
        <v>3.92</v>
      </c>
      <c r="E40" s="26"/>
      <c r="F40" s="91">
        <v>15</v>
      </c>
      <c r="G40" s="92">
        <f t="shared" ref="G40:G42" si="5">PRODUCT(C40:F40)</f>
        <v>58.8</v>
      </c>
      <c r="H40" s="92"/>
      <c r="I40" s="23"/>
      <c r="J40" s="28"/>
    </row>
    <row r="41" spans="1:10" s="11" customFormat="1" x14ac:dyDescent="0.2">
      <c r="A41" s="69"/>
      <c r="B41" s="149" t="s">
        <v>9</v>
      </c>
      <c r="C41" s="117">
        <v>2</v>
      </c>
      <c r="D41" s="118">
        <v>0.55000000000000004</v>
      </c>
      <c r="E41" s="26"/>
      <c r="F41" s="91">
        <v>15</v>
      </c>
      <c r="G41" s="92">
        <f t="shared" si="5"/>
        <v>16.5</v>
      </c>
      <c r="H41" s="92"/>
      <c r="I41" s="23"/>
      <c r="J41" s="28"/>
    </row>
    <row r="42" spans="1:10" s="11" customFormat="1" x14ac:dyDescent="0.2">
      <c r="A42" s="69"/>
      <c r="B42" s="149" t="s">
        <v>9</v>
      </c>
      <c r="C42" s="117">
        <v>1</v>
      </c>
      <c r="D42" s="118">
        <v>3.29</v>
      </c>
      <c r="E42" s="26"/>
      <c r="F42" s="91">
        <v>15</v>
      </c>
      <c r="G42" s="92">
        <f t="shared" si="5"/>
        <v>49.35</v>
      </c>
      <c r="H42" s="92"/>
      <c r="I42" s="23"/>
      <c r="J42" s="28"/>
    </row>
    <row r="43" spans="1:10" s="11" customFormat="1" x14ac:dyDescent="0.2">
      <c r="A43" s="69"/>
      <c r="B43" s="149" t="s">
        <v>9</v>
      </c>
      <c r="C43" s="117">
        <v>1</v>
      </c>
      <c r="D43" s="118">
        <v>0.68</v>
      </c>
      <c r="E43" s="26"/>
      <c r="F43" s="91">
        <v>15</v>
      </c>
      <c r="G43" s="92">
        <f t="shared" ref="G43:G44" si="6">PRODUCT(C43:F43)</f>
        <v>10.200000000000001</v>
      </c>
      <c r="H43" s="92"/>
      <c r="I43" s="23"/>
      <c r="J43" s="28"/>
    </row>
    <row r="44" spans="1:10" s="11" customFormat="1" x14ac:dyDescent="0.2">
      <c r="A44" s="69"/>
      <c r="B44" s="149" t="s">
        <v>9</v>
      </c>
      <c r="C44" s="117">
        <v>1</v>
      </c>
      <c r="D44" s="118">
        <v>0.82</v>
      </c>
      <c r="E44" s="26"/>
      <c r="F44" s="91">
        <v>15</v>
      </c>
      <c r="G44" s="92">
        <f t="shared" si="6"/>
        <v>12.299999999999999</v>
      </c>
      <c r="H44" s="92"/>
      <c r="I44" s="23"/>
      <c r="J44" s="28"/>
    </row>
    <row r="45" spans="1:10" s="11" customFormat="1" x14ac:dyDescent="0.2">
      <c r="A45" s="69"/>
      <c r="B45" s="149" t="s">
        <v>9</v>
      </c>
      <c r="C45" s="122">
        <v>1</v>
      </c>
      <c r="D45" s="118">
        <v>3.85</v>
      </c>
      <c r="E45" s="26"/>
      <c r="F45" s="91">
        <v>15</v>
      </c>
      <c r="G45" s="92">
        <f t="shared" ref="G45:G46" si="7">PRODUCT(C45:F45)</f>
        <v>57.75</v>
      </c>
      <c r="H45" s="92"/>
      <c r="I45" s="23"/>
      <c r="J45" s="28"/>
    </row>
    <row r="46" spans="1:10" s="11" customFormat="1" x14ac:dyDescent="0.2">
      <c r="A46" s="69"/>
      <c r="B46" s="149" t="s">
        <v>9</v>
      </c>
      <c r="C46" s="122">
        <v>1</v>
      </c>
      <c r="D46" s="118">
        <v>0.55000000000000004</v>
      </c>
      <c r="E46" s="26"/>
      <c r="F46" s="91">
        <v>15</v>
      </c>
      <c r="G46" s="92">
        <f t="shared" si="7"/>
        <v>8.25</v>
      </c>
      <c r="H46" s="92"/>
      <c r="I46" s="23"/>
      <c r="J46" s="28"/>
    </row>
    <row r="47" spans="1:10" s="11" customFormat="1" x14ac:dyDescent="0.2">
      <c r="A47" s="69"/>
      <c r="B47" s="148" t="s">
        <v>12</v>
      </c>
      <c r="C47" s="122">
        <v>1</v>
      </c>
      <c r="D47" s="118">
        <v>3.43</v>
      </c>
      <c r="E47" s="26"/>
      <c r="F47" s="91">
        <v>35.5</v>
      </c>
      <c r="G47" s="92">
        <f t="shared" ref="G47" si="8">PRODUCT(C47:F47)</f>
        <v>121.765</v>
      </c>
      <c r="H47" s="92"/>
      <c r="I47" s="23"/>
      <c r="J47" s="28"/>
    </row>
    <row r="48" spans="1:10" s="11" customFormat="1" x14ac:dyDescent="0.2">
      <c r="A48" s="69"/>
      <c r="B48" s="148" t="s">
        <v>9</v>
      </c>
      <c r="C48" s="122">
        <v>1</v>
      </c>
      <c r="D48" s="118">
        <v>3.97</v>
      </c>
      <c r="E48" s="26"/>
      <c r="F48" s="91">
        <v>35.5</v>
      </c>
      <c r="G48" s="92">
        <f t="shared" ref="G48:G49" si="9">PRODUCT(C48:F48)</f>
        <v>140.935</v>
      </c>
      <c r="H48" s="92"/>
      <c r="I48" s="23"/>
      <c r="J48" s="28"/>
    </row>
    <row r="49" spans="1:10" s="11" customFormat="1" x14ac:dyDescent="0.2">
      <c r="A49" s="69"/>
      <c r="B49" s="148" t="s">
        <v>9</v>
      </c>
      <c r="C49" s="122">
        <v>2</v>
      </c>
      <c r="D49" s="118">
        <v>4.1100000000000003</v>
      </c>
      <c r="E49" s="26"/>
      <c r="F49" s="91">
        <v>35.5</v>
      </c>
      <c r="G49" s="92">
        <f t="shared" si="9"/>
        <v>291.81</v>
      </c>
      <c r="H49" s="92"/>
      <c r="I49" s="23"/>
      <c r="J49" s="28"/>
    </row>
    <row r="50" spans="1:10" s="11" customFormat="1" x14ac:dyDescent="0.2">
      <c r="A50" s="69"/>
      <c r="B50" s="148" t="s">
        <v>9</v>
      </c>
      <c r="C50" s="34"/>
      <c r="D50" s="27"/>
      <c r="E50" s="26"/>
      <c r="F50" s="91"/>
      <c r="G50" s="92"/>
      <c r="H50" s="92">
        <f>SUM(G37:G50)</f>
        <v>847.31</v>
      </c>
      <c r="I50" s="23"/>
      <c r="J50" s="28">
        <f>H50*I50</f>
        <v>0</v>
      </c>
    </row>
    <row r="51" spans="1:10" s="11" customFormat="1" x14ac:dyDescent="0.2">
      <c r="A51" s="69"/>
      <c r="B51" s="148" t="s">
        <v>9</v>
      </c>
      <c r="C51" s="34"/>
      <c r="D51" s="27"/>
      <c r="E51" s="26"/>
      <c r="F51" s="91"/>
      <c r="G51" s="92"/>
      <c r="H51" s="92"/>
      <c r="I51" s="23"/>
      <c r="J51" s="28"/>
    </row>
    <row r="52" spans="1:10" s="11" customFormat="1" ht="13.5" x14ac:dyDescent="0.2">
      <c r="A52" s="69" t="s">
        <v>8</v>
      </c>
      <c r="B52" s="147" t="s">
        <v>62</v>
      </c>
      <c r="C52" s="34"/>
      <c r="D52" s="27"/>
      <c r="E52" s="26"/>
      <c r="F52" s="91"/>
      <c r="G52" s="92"/>
      <c r="H52" s="92"/>
      <c r="I52" s="23"/>
      <c r="J52" s="28"/>
    </row>
    <row r="53" spans="1:10" s="11" customFormat="1" x14ac:dyDescent="0.2">
      <c r="A53" s="69"/>
      <c r="B53" s="148" t="s">
        <v>11</v>
      </c>
      <c r="C53" s="117">
        <v>1</v>
      </c>
      <c r="D53" s="118">
        <v>2.16</v>
      </c>
      <c r="E53" s="26"/>
      <c r="F53" s="91">
        <v>15</v>
      </c>
      <c r="G53" s="92">
        <f>PRODUCT(C53:F53)</f>
        <v>32.400000000000006</v>
      </c>
      <c r="H53" s="92"/>
      <c r="I53" s="23"/>
      <c r="J53" s="28"/>
    </row>
    <row r="54" spans="1:10" s="11" customFormat="1" x14ac:dyDescent="0.2">
      <c r="A54" s="69"/>
      <c r="B54" s="149" t="s">
        <v>9</v>
      </c>
      <c r="C54" s="117">
        <v>2</v>
      </c>
      <c r="D54" s="118">
        <v>0.55000000000000004</v>
      </c>
      <c r="E54" s="26"/>
      <c r="F54" s="91">
        <v>15</v>
      </c>
      <c r="G54" s="92">
        <f t="shared" ref="G54" si="10">PRODUCT(C54:F54)</f>
        <v>16.5</v>
      </c>
      <c r="H54" s="92"/>
      <c r="I54" s="23"/>
      <c r="J54" s="28"/>
    </row>
    <row r="55" spans="1:10" s="11" customFormat="1" x14ac:dyDescent="0.2">
      <c r="A55" s="69"/>
      <c r="B55" s="149" t="s">
        <v>9</v>
      </c>
      <c r="C55" s="119">
        <v>1</v>
      </c>
      <c r="D55" s="118">
        <v>2.0499999999999998</v>
      </c>
      <c r="E55" s="26"/>
      <c r="F55" s="91">
        <v>15</v>
      </c>
      <c r="G55" s="92">
        <f t="shared" ref="G55:G65" si="11">PRODUCT(C55:F55)</f>
        <v>30.749999999999996</v>
      </c>
      <c r="H55" s="92"/>
      <c r="I55" s="23"/>
      <c r="J55" s="28"/>
    </row>
    <row r="56" spans="1:10" s="11" customFormat="1" x14ac:dyDescent="0.2">
      <c r="A56" s="69"/>
      <c r="B56" s="149" t="s">
        <v>9</v>
      </c>
      <c r="C56" s="119">
        <v>1</v>
      </c>
      <c r="D56" s="118">
        <v>3.92</v>
      </c>
      <c r="E56" s="26"/>
      <c r="F56" s="91">
        <v>15</v>
      </c>
      <c r="G56" s="92">
        <f t="shared" si="11"/>
        <v>58.8</v>
      </c>
      <c r="H56" s="92"/>
      <c r="I56" s="23"/>
      <c r="J56" s="28"/>
    </row>
    <row r="57" spans="1:10" s="11" customFormat="1" x14ac:dyDescent="0.2">
      <c r="A57" s="69"/>
      <c r="B57" s="149" t="s">
        <v>9</v>
      </c>
      <c r="C57" s="119">
        <v>1</v>
      </c>
      <c r="D57" s="118">
        <v>3.92</v>
      </c>
      <c r="E57" s="26"/>
      <c r="F57" s="91">
        <v>15</v>
      </c>
      <c r="G57" s="92">
        <f t="shared" si="11"/>
        <v>58.8</v>
      </c>
      <c r="H57" s="92"/>
      <c r="I57" s="23"/>
      <c r="J57" s="28"/>
    </row>
    <row r="58" spans="1:10" s="11" customFormat="1" x14ac:dyDescent="0.2">
      <c r="A58" s="69"/>
      <c r="B58" s="149" t="s">
        <v>9</v>
      </c>
      <c r="C58" s="119">
        <v>1</v>
      </c>
      <c r="D58" s="118">
        <v>0.55000000000000004</v>
      </c>
      <c r="E58" s="26"/>
      <c r="F58" s="91">
        <v>15</v>
      </c>
      <c r="G58" s="92">
        <f t="shared" ref="G58" si="12">PRODUCT(C58:F58)</f>
        <v>8.25</v>
      </c>
      <c r="H58" s="92"/>
      <c r="I58" s="23"/>
      <c r="J58" s="28"/>
    </row>
    <row r="59" spans="1:10" s="11" customFormat="1" x14ac:dyDescent="0.2">
      <c r="A59" s="69"/>
      <c r="B59" s="149" t="s">
        <v>9</v>
      </c>
      <c r="C59" s="119">
        <v>1</v>
      </c>
      <c r="D59" s="118">
        <v>3.41</v>
      </c>
      <c r="E59" s="26"/>
      <c r="F59" s="91">
        <v>15</v>
      </c>
      <c r="G59" s="92">
        <f t="shared" si="11"/>
        <v>51.150000000000006</v>
      </c>
      <c r="H59" s="92"/>
      <c r="I59" s="23"/>
      <c r="J59" s="28"/>
    </row>
    <row r="60" spans="1:10" s="11" customFormat="1" x14ac:dyDescent="0.2">
      <c r="A60" s="69"/>
      <c r="B60" s="149" t="s">
        <v>9</v>
      </c>
      <c r="C60" s="119">
        <v>1</v>
      </c>
      <c r="D60" s="118">
        <v>0.55000000000000004</v>
      </c>
      <c r="E60" s="26"/>
      <c r="F60" s="91">
        <v>15</v>
      </c>
      <c r="G60" s="92">
        <f t="shared" si="11"/>
        <v>8.25</v>
      </c>
      <c r="H60" s="92"/>
      <c r="I60" s="23"/>
      <c r="J60" s="28"/>
    </row>
    <row r="61" spans="1:10" s="11" customFormat="1" x14ac:dyDescent="0.2">
      <c r="A61" s="69"/>
      <c r="B61" s="149" t="s">
        <v>9</v>
      </c>
      <c r="C61" s="119">
        <v>1</v>
      </c>
      <c r="D61" s="118">
        <v>1.05</v>
      </c>
      <c r="E61" s="26"/>
      <c r="F61" s="91">
        <v>15</v>
      </c>
      <c r="G61" s="92">
        <f t="shared" si="11"/>
        <v>15.75</v>
      </c>
      <c r="H61" s="92"/>
      <c r="I61" s="23"/>
      <c r="J61" s="28"/>
    </row>
    <row r="62" spans="1:10" s="11" customFormat="1" x14ac:dyDescent="0.2">
      <c r="A62" s="69"/>
      <c r="B62" s="149" t="s">
        <v>9</v>
      </c>
      <c r="C62" s="119">
        <v>1</v>
      </c>
      <c r="D62" s="118">
        <v>4.3499999999999996</v>
      </c>
      <c r="E62" s="26"/>
      <c r="F62" s="91">
        <v>15</v>
      </c>
      <c r="G62" s="92">
        <f t="shared" si="11"/>
        <v>65.25</v>
      </c>
      <c r="H62" s="92"/>
      <c r="I62" s="23"/>
      <c r="J62" s="28"/>
    </row>
    <row r="63" spans="1:10" s="11" customFormat="1" x14ac:dyDescent="0.2">
      <c r="A63" s="69"/>
      <c r="B63" s="149" t="s">
        <v>9</v>
      </c>
      <c r="C63" s="119">
        <v>1</v>
      </c>
      <c r="D63" s="118">
        <v>0.55000000000000004</v>
      </c>
      <c r="E63" s="26"/>
      <c r="F63" s="91">
        <v>15</v>
      </c>
      <c r="G63" s="92">
        <f t="shared" si="11"/>
        <v>8.25</v>
      </c>
      <c r="H63" s="92"/>
      <c r="I63" s="23"/>
      <c r="J63" s="28"/>
    </row>
    <row r="64" spans="1:10" s="11" customFormat="1" x14ac:dyDescent="0.2">
      <c r="A64" s="69"/>
      <c r="B64" s="148" t="s">
        <v>12</v>
      </c>
      <c r="C64" s="122">
        <v>1</v>
      </c>
      <c r="D64" s="118">
        <v>4.79</v>
      </c>
      <c r="E64" s="26"/>
      <c r="F64" s="91">
        <v>35.5</v>
      </c>
      <c r="G64" s="92">
        <f t="shared" si="11"/>
        <v>170.04499999999999</v>
      </c>
      <c r="H64" s="92"/>
      <c r="I64" s="23"/>
      <c r="J64" s="28"/>
    </row>
    <row r="65" spans="1:10" s="11" customFormat="1" x14ac:dyDescent="0.2">
      <c r="A65" s="69"/>
      <c r="B65" s="148" t="s">
        <v>9</v>
      </c>
      <c r="C65" s="122">
        <v>1</v>
      </c>
      <c r="D65" s="118">
        <v>4</v>
      </c>
      <c r="E65" s="26"/>
      <c r="F65" s="91">
        <v>35.5</v>
      </c>
      <c r="G65" s="92">
        <f t="shared" si="11"/>
        <v>142</v>
      </c>
      <c r="H65" s="92"/>
      <c r="I65" s="23"/>
      <c r="J65" s="28"/>
    </row>
    <row r="66" spans="1:10" s="11" customFormat="1" x14ac:dyDescent="0.2">
      <c r="A66" s="69"/>
      <c r="B66" s="148" t="s">
        <v>9</v>
      </c>
      <c r="C66" s="34"/>
      <c r="D66" s="27"/>
      <c r="E66" s="26"/>
      <c r="F66" s="91"/>
      <c r="G66" s="92"/>
      <c r="H66" s="92">
        <f>SUM(G53:G66)</f>
        <v>666.19499999999994</v>
      </c>
      <c r="I66" s="23"/>
      <c r="J66" s="28">
        <f>H66*I66</f>
        <v>0</v>
      </c>
    </row>
    <row r="67" spans="1:10" s="11" customFormat="1" x14ac:dyDescent="0.2">
      <c r="A67" s="69"/>
      <c r="B67" s="148" t="s">
        <v>9</v>
      </c>
      <c r="C67" s="34"/>
      <c r="D67" s="27"/>
      <c r="E67" s="26"/>
      <c r="F67" s="91"/>
      <c r="G67" s="92"/>
      <c r="H67" s="92"/>
      <c r="I67" s="23"/>
      <c r="J67" s="28"/>
    </row>
    <row r="68" spans="1:10" s="11" customFormat="1" ht="13.5" x14ac:dyDescent="0.2">
      <c r="A68" s="69" t="s">
        <v>10</v>
      </c>
      <c r="B68" s="147" t="s">
        <v>63</v>
      </c>
      <c r="C68" s="34"/>
      <c r="D68" s="27"/>
      <c r="E68" s="26"/>
      <c r="F68" s="91"/>
      <c r="G68" s="92"/>
      <c r="H68" s="92"/>
      <c r="I68" s="23"/>
      <c r="J68" s="28"/>
    </row>
    <row r="69" spans="1:10" s="11" customFormat="1" x14ac:dyDescent="0.2">
      <c r="A69" s="69"/>
      <c r="B69" s="148" t="s">
        <v>11</v>
      </c>
      <c r="C69" s="117">
        <v>1</v>
      </c>
      <c r="D69" s="118">
        <v>1.23</v>
      </c>
      <c r="E69" s="26"/>
      <c r="F69" s="91">
        <v>15</v>
      </c>
      <c r="G69" s="92">
        <f>PRODUCT(C69:F69)</f>
        <v>18.45</v>
      </c>
      <c r="H69" s="92"/>
      <c r="I69" s="23"/>
      <c r="J69" s="28"/>
    </row>
    <row r="70" spans="1:10" s="11" customFormat="1" x14ac:dyDescent="0.2">
      <c r="A70" s="69"/>
      <c r="B70" s="148" t="s">
        <v>9</v>
      </c>
      <c r="C70" s="122">
        <v>2</v>
      </c>
      <c r="D70" s="118">
        <v>2.14</v>
      </c>
      <c r="E70" s="26"/>
      <c r="F70" s="91">
        <v>15</v>
      </c>
      <c r="G70" s="92">
        <f t="shared" ref="G70:G74" si="13">PRODUCT(C70:F70)</f>
        <v>64.2</v>
      </c>
      <c r="H70" s="92"/>
      <c r="I70" s="23"/>
      <c r="J70" s="28"/>
    </row>
    <row r="71" spans="1:10" s="11" customFormat="1" x14ac:dyDescent="0.2">
      <c r="A71" s="69"/>
      <c r="B71" s="148" t="s">
        <v>9</v>
      </c>
      <c r="C71" s="122">
        <v>1</v>
      </c>
      <c r="D71" s="118">
        <v>5.27</v>
      </c>
      <c r="E71" s="26"/>
      <c r="F71" s="91">
        <v>15</v>
      </c>
      <c r="G71" s="92">
        <f t="shared" si="13"/>
        <v>79.05</v>
      </c>
      <c r="H71" s="92"/>
      <c r="I71" s="23"/>
      <c r="J71" s="28"/>
    </row>
    <row r="72" spans="1:10" s="11" customFormat="1" x14ac:dyDescent="0.2">
      <c r="A72" s="69"/>
      <c r="B72" s="148" t="s">
        <v>9</v>
      </c>
      <c r="C72" s="122">
        <v>2</v>
      </c>
      <c r="D72" s="118">
        <v>0.55000000000000004</v>
      </c>
      <c r="E72" s="26"/>
      <c r="F72" s="91">
        <v>15</v>
      </c>
      <c r="G72" s="92">
        <f t="shared" si="13"/>
        <v>16.5</v>
      </c>
      <c r="H72" s="92"/>
      <c r="I72" s="23"/>
      <c r="J72" s="28"/>
    </row>
    <row r="73" spans="1:10" s="11" customFormat="1" x14ac:dyDescent="0.2">
      <c r="A73" s="69"/>
      <c r="B73" s="148" t="s">
        <v>9</v>
      </c>
      <c r="C73" s="122">
        <v>1</v>
      </c>
      <c r="D73" s="118">
        <v>1.81</v>
      </c>
      <c r="E73" s="26"/>
      <c r="F73" s="91">
        <v>15</v>
      </c>
      <c r="G73" s="92">
        <f t="shared" si="13"/>
        <v>27.150000000000002</v>
      </c>
      <c r="H73" s="92"/>
      <c r="I73" s="23"/>
      <c r="J73" s="28"/>
    </row>
    <row r="74" spans="1:10" s="11" customFormat="1" x14ac:dyDescent="0.2">
      <c r="A74" s="69"/>
      <c r="B74" s="148" t="s">
        <v>9</v>
      </c>
      <c r="C74" s="122">
        <v>1</v>
      </c>
      <c r="D74" s="118">
        <v>0.4</v>
      </c>
      <c r="E74" s="26"/>
      <c r="F74" s="91">
        <v>15</v>
      </c>
      <c r="G74" s="92">
        <f t="shared" si="13"/>
        <v>6</v>
      </c>
      <c r="H74" s="92"/>
      <c r="I74" s="23"/>
      <c r="J74" s="28"/>
    </row>
    <row r="75" spans="1:10" s="11" customFormat="1" x14ac:dyDescent="0.2">
      <c r="A75" s="69"/>
      <c r="B75" s="148" t="s">
        <v>9</v>
      </c>
      <c r="C75" s="122">
        <v>1</v>
      </c>
      <c r="D75" s="118">
        <v>0.65</v>
      </c>
      <c r="E75" s="26"/>
      <c r="F75" s="91">
        <v>15</v>
      </c>
      <c r="G75" s="92">
        <f t="shared" ref="G75:G83" si="14">PRODUCT(C75:F75)</f>
        <v>9.75</v>
      </c>
      <c r="H75" s="92"/>
      <c r="I75" s="23"/>
      <c r="J75" s="28"/>
    </row>
    <row r="76" spans="1:10" s="11" customFormat="1" x14ac:dyDescent="0.2">
      <c r="A76" s="69"/>
      <c r="B76" s="148" t="s">
        <v>9</v>
      </c>
      <c r="C76" s="122">
        <v>1</v>
      </c>
      <c r="D76" s="118">
        <v>0.55000000000000004</v>
      </c>
      <c r="E76" s="26"/>
      <c r="F76" s="91">
        <v>15</v>
      </c>
      <c r="G76" s="92">
        <f t="shared" si="14"/>
        <v>8.25</v>
      </c>
      <c r="H76" s="92"/>
      <c r="I76" s="23"/>
      <c r="J76" s="28"/>
    </row>
    <row r="77" spans="1:10" s="11" customFormat="1" x14ac:dyDescent="0.2">
      <c r="A77" s="69"/>
      <c r="B77" s="148" t="s">
        <v>9</v>
      </c>
      <c r="C77" s="122">
        <v>1</v>
      </c>
      <c r="D77" s="118">
        <v>1.53</v>
      </c>
      <c r="E77" s="26"/>
      <c r="F77" s="91">
        <v>15</v>
      </c>
      <c r="G77" s="92">
        <f t="shared" si="14"/>
        <v>22.95</v>
      </c>
      <c r="H77" s="92"/>
      <c r="I77" s="23"/>
      <c r="J77" s="28"/>
    </row>
    <row r="78" spans="1:10" s="11" customFormat="1" x14ac:dyDescent="0.2">
      <c r="A78" s="69"/>
      <c r="B78" s="148" t="s">
        <v>9</v>
      </c>
      <c r="C78" s="122">
        <v>1</v>
      </c>
      <c r="D78" s="118">
        <v>1.58</v>
      </c>
      <c r="E78" s="26"/>
      <c r="F78" s="91">
        <v>15</v>
      </c>
      <c r="G78" s="92">
        <f t="shared" si="14"/>
        <v>23.700000000000003</v>
      </c>
      <c r="H78" s="92"/>
      <c r="I78" s="23"/>
      <c r="J78" s="28"/>
    </row>
    <row r="79" spans="1:10" s="11" customFormat="1" x14ac:dyDescent="0.2">
      <c r="A79" s="69"/>
      <c r="B79" s="148" t="s">
        <v>9</v>
      </c>
      <c r="C79" s="122">
        <v>1</v>
      </c>
      <c r="D79" s="118">
        <v>0.34</v>
      </c>
      <c r="E79" s="26"/>
      <c r="F79" s="91">
        <v>15</v>
      </c>
      <c r="G79" s="92">
        <f t="shared" si="14"/>
        <v>5.1000000000000005</v>
      </c>
      <c r="H79" s="92"/>
      <c r="I79" s="23"/>
      <c r="J79" s="28"/>
    </row>
    <row r="80" spans="1:10" s="11" customFormat="1" x14ac:dyDescent="0.2">
      <c r="A80" s="69"/>
      <c r="B80" s="148" t="s">
        <v>9</v>
      </c>
      <c r="C80" s="122">
        <v>1</v>
      </c>
      <c r="D80" s="118">
        <v>1.7</v>
      </c>
      <c r="E80" s="26"/>
      <c r="F80" s="91">
        <v>15</v>
      </c>
      <c r="G80" s="92">
        <f t="shared" si="14"/>
        <v>25.5</v>
      </c>
      <c r="H80" s="92"/>
      <c r="I80" s="23"/>
      <c r="J80" s="28"/>
    </row>
    <row r="81" spans="1:10" s="11" customFormat="1" x14ac:dyDescent="0.2">
      <c r="A81" s="69"/>
      <c r="B81" s="148" t="s">
        <v>9</v>
      </c>
      <c r="C81" s="122">
        <v>1</v>
      </c>
      <c r="D81" s="118">
        <v>4.1900000000000004</v>
      </c>
      <c r="E81" s="26"/>
      <c r="F81" s="91">
        <v>15</v>
      </c>
      <c r="G81" s="92">
        <f t="shared" si="14"/>
        <v>62.850000000000009</v>
      </c>
      <c r="H81" s="92"/>
      <c r="I81" s="23"/>
      <c r="J81" s="28"/>
    </row>
    <row r="82" spans="1:10" s="11" customFormat="1" x14ac:dyDescent="0.2">
      <c r="A82" s="69"/>
      <c r="B82" s="148" t="s">
        <v>9</v>
      </c>
      <c r="C82" s="122">
        <v>1</v>
      </c>
      <c r="D82" s="118">
        <v>1.1599999999999999</v>
      </c>
      <c r="E82" s="26"/>
      <c r="F82" s="91">
        <v>15</v>
      </c>
      <c r="G82" s="92">
        <f t="shared" si="14"/>
        <v>17.399999999999999</v>
      </c>
      <c r="H82" s="92"/>
      <c r="I82" s="23"/>
      <c r="J82" s="28"/>
    </row>
    <row r="83" spans="1:10" s="11" customFormat="1" x14ac:dyDescent="0.2">
      <c r="A83" s="69"/>
      <c r="B83" s="148" t="s">
        <v>9</v>
      </c>
      <c r="C83" s="122">
        <v>2</v>
      </c>
      <c r="D83" s="118">
        <v>0.55000000000000004</v>
      </c>
      <c r="E83" s="26"/>
      <c r="F83" s="91">
        <v>15</v>
      </c>
      <c r="G83" s="92">
        <f t="shared" si="14"/>
        <v>16.5</v>
      </c>
      <c r="H83" s="92"/>
      <c r="I83" s="23"/>
      <c r="J83" s="28"/>
    </row>
    <row r="84" spans="1:10" s="11" customFormat="1" x14ac:dyDescent="0.2">
      <c r="A84" s="69"/>
      <c r="B84" s="148" t="s">
        <v>9</v>
      </c>
      <c r="C84" s="122">
        <v>1</v>
      </c>
      <c r="D84" s="118">
        <v>1.26</v>
      </c>
      <c r="E84" s="26"/>
      <c r="F84" s="91">
        <v>15</v>
      </c>
      <c r="G84" s="92">
        <f t="shared" ref="G84" si="15">PRODUCT(C84:F84)</f>
        <v>18.899999999999999</v>
      </c>
      <c r="H84" s="92"/>
      <c r="I84" s="23"/>
      <c r="J84" s="28"/>
    </row>
    <row r="85" spans="1:10" s="11" customFormat="1" x14ac:dyDescent="0.2">
      <c r="A85" s="69"/>
      <c r="B85" s="148" t="s">
        <v>12</v>
      </c>
      <c r="C85" s="122">
        <v>1</v>
      </c>
      <c r="D85" s="118">
        <v>3.44</v>
      </c>
      <c r="E85" s="26"/>
      <c r="F85" s="91">
        <v>35.5</v>
      </c>
      <c r="G85" s="92">
        <f t="shared" ref="G85" si="16">PRODUCT(C85:F85)</f>
        <v>122.12</v>
      </c>
      <c r="H85" s="92"/>
      <c r="I85" s="23"/>
      <c r="J85" s="28"/>
    </row>
    <row r="86" spans="1:10" s="11" customFormat="1" x14ac:dyDescent="0.2">
      <c r="A86" s="69"/>
      <c r="B86" s="148" t="s">
        <v>9</v>
      </c>
      <c r="C86" s="122">
        <v>1</v>
      </c>
      <c r="D86" s="118">
        <v>4.18</v>
      </c>
      <c r="E86" s="26"/>
      <c r="F86" s="91">
        <v>35.5</v>
      </c>
      <c r="G86" s="92">
        <f t="shared" ref="G86:G88" si="17">PRODUCT(C86:F86)</f>
        <v>148.38999999999999</v>
      </c>
      <c r="H86" s="92"/>
      <c r="I86" s="23"/>
      <c r="J86" s="28"/>
    </row>
    <row r="87" spans="1:10" s="11" customFormat="1" x14ac:dyDescent="0.2">
      <c r="A87" s="69"/>
      <c r="B87" s="148" t="s">
        <v>9</v>
      </c>
      <c r="C87" s="122">
        <v>1</v>
      </c>
      <c r="D87" s="118">
        <v>5.49</v>
      </c>
      <c r="E87" s="26"/>
      <c r="F87" s="91">
        <v>35.5</v>
      </c>
      <c r="G87" s="92">
        <f t="shared" si="17"/>
        <v>194.89500000000001</v>
      </c>
      <c r="H87" s="92"/>
      <c r="I87" s="23"/>
      <c r="J87" s="28"/>
    </row>
    <row r="88" spans="1:10" s="11" customFormat="1" x14ac:dyDescent="0.2">
      <c r="A88" s="69"/>
      <c r="B88" s="148" t="s">
        <v>9</v>
      </c>
      <c r="C88" s="122">
        <v>1</v>
      </c>
      <c r="D88" s="118">
        <v>4.83</v>
      </c>
      <c r="E88" s="26"/>
      <c r="F88" s="91">
        <v>35.5</v>
      </c>
      <c r="G88" s="92">
        <f t="shared" si="17"/>
        <v>171.465</v>
      </c>
      <c r="H88" s="92"/>
      <c r="I88" s="23"/>
      <c r="J88" s="28"/>
    </row>
    <row r="89" spans="1:10" s="11" customFormat="1" x14ac:dyDescent="0.2">
      <c r="A89" s="69"/>
      <c r="B89" s="148" t="s">
        <v>9</v>
      </c>
      <c r="C89" s="34"/>
      <c r="D89" s="27"/>
      <c r="E89" s="26"/>
      <c r="F89" s="91"/>
      <c r="G89" s="92"/>
      <c r="H89" s="92">
        <f>SUM(G69:G89)</f>
        <v>1059.1199999999999</v>
      </c>
      <c r="I89" s="23"/>
      <c r="J89" s="28">
        <f>H89*I89</f>
        <v>0</v>
      </c>
    </row>
    <row r="90" spans="1:10" s="11" customFormat="1" x14ac:dyDescent="0.2">
      <c r="A90" s="69"/>
      <c r="B90" s="148" t="s">
        <v>9</v>
      </c>
      <c r="C90" s="34"/>
      <c r="D90" s="27"/>
      <c r="E90" s="26"/>
      <c r="F90" s="91"/>
      <c r="G90" s="92"/>
      <c r="H90" s="92"/>
      <c r="I90" s="23"/>
      <c r="J90" s="28"/>
    </row>
    <row r="91" spans="1:10" s="11" customFormat="1" ht="13.5" x14ac:dyDescent="0.2">
      <c r="A91" s="69" t="s">
        <v>13</v>
      </c>
      <c r="B91" s="147" t="s">
        <v>69</v>
      </c>
      <c r="C91" s="34"/>
      <c r="D91" s="27"/>
      <c r="E91" s="26"/>
      <c r="F91" s="91"/>
      <c r="G91" s="92"/>
      <c r="H91" s="92"/>
      <c r="I91" s="23"/>
      <c r="J91" s="28"/>
    </row>
    <row r="92" spans="1:10" s="11" customFormat="1" x14ac:dyDescent="0.2">
      <c r="A92" s="69"/>
      <c r="B92" s="148" t="s">
        <v>11</v>
      </c>
      <c r="C92" s="117">
        <v>2</v>
      </c>
      <c r="D92" s="118">
        <v>0.75</v>
      </c>
      <c r="E92" s="26"/>
      <c r="F92" s="91">
        <v>15</v>
      </c>
      <c r="G92" s="92">
        <f>PRODUCT(C92:F92)</f>
        <v>22.5</v>
      </c>
      <c r="H92" s="92"/>
      <c r="I92" s="23"/>
      <c r="J92" s="28"/>
    </row>
    <row r="93" spans="1:10" s="11" customFormat="1" x14ac:dyDescent="0.2">
      <c r="A93" s="69"/>
      <c r="B93" s="148" t="s">
        <v>9</v>
      </c>
      <c r="C93" s="117">
        <v>1</v>
      </c>
      <c r="D93" s="118">
        <v>1.1200000000000001</v>
      </c>
      <c r="E93" s="26"/>
      <c r="F93" s="91">
        <v>15</v>
      </c>
      <c r="G93" s="92">
        <f t="shared" ref="G93:G96" si="18">PRODUCT(C93:F93)</f>
        <v>16.8</v>
      </c>
      <c r="H93" s="92"/>
      <c r="I93" s="23"/>
      <c r="J93" s="28"/>
    </row>
    <row r="94" spans="1:10" s="11" customFormat="1" x14ac:dyDescent="0.2">
      <c r="A94" s="69"/>
      <c r="B94" s="148" t="s">
        <v>9</v>
      </c>
      <c r="C94" s="117">
        <v>1</v>
      </c>
      <c r="D94" s="118">
        <v>1.38</v>
      </c>
      <c r="E94" s="26"/>
      <c r="F94" s="91">
        <v>15</v>
      </c>
      <c r="G94" s="92">
        <f t="shared" si="18"/>
        <v>20.7</v>
      </c>
      <c r="H94" s="92"/>
      <c r="I94" s="23"/>
      <c r="J94" s="28"/>
    </row>
    <row r="95" spans="1:10" s="11" customFormat="1" x14ac:dyDescent="0.2">
      <c r="A95" s="69"/>
      <c r="B95" s="148" t="s">
        <v>9</v>
      </c>
      <c r="C95" s="117">
        <v>1</v>
      </c>
      <c r="D95" s="118">
        <v>1.1000000000000001</v>
      </c>
      <c r="E95" s="26"/>
      <c r="F95" s="91">
        <v>15</v>
      </c>
      <c r="G95" s="92">
        <f t="shared" si="18"/>
        <v>16.5</v>
      </c>
      <c r="H95" s="92"/>
      <c r="I95" s="23"/>
      <c r="J95" s="28"/>
    </row>
    <row r="96" spans="1:10" s="11" customFormat="1" x14ac:dyDescent="0.2">
      <c r="A96" s="69"/>
      <c r="B96" s="149" t="s">
        <v>9</v>
      </c>
      <c r="C96" s="117">
        <v>2</v>
      </c>
      <c r="D96" s="118">
        <v>4.2</v>
      </c>
      <c r="E96" s="26"/>
      <c r="F96" s="91">
        <v>15</v>
      </c>
      <c r="G96" s="92">
        <f t="shared" si="18"/>
        <v>126</v>
      </c>
      <c r="H96" s="92"/>
      <c r="I96" s="23"/>
      <c r="J96" s="28"/>
    </row>
    <row r="97" spans="1:10" s="11" customFormat="1" x14ac:dyDescent="0.2">
      <c r="A97" s="69"/>
      <c r="B97" s="148" t="s">
        <v>9</v>
      </c>
      <c r="C97" s="34"/>
      <c r="D97" s="27"/>
      <c r="E97" s="26"/>
      <c r="F97" s="91"/>
      <c r="G97" s="92"/>
      <c r="H97" s="92">
        <f>SUM(G92:G97)</f>
        <v>202.5</v>
      </c>
      <c r="I97" s="23"/>
      <c r="J97" s="28">
        <f>H97*I97</f>
        <v>0</v>
      </c>
    </row>
    <row r="98" spans="1:10" s="11" customFormat="1" x14ac:dyDescent="0.2">
      <c r="A98" s="69"/>
      <c r="B98" s="148" t="s">
        <v>9</v>
      </c>
      <c r="C98" s="34"/>
      <c r="D98" s="27"/>
      <c r="E98" s="26"/>
      <c r="F98" s="91"/>
      <c r="G98" s="92"/>
      <c r="H98" s="92"/>
      <c r="I98" s="23"/>
      <c r="J98" s="28"/>
    </row>
    <row r="99" spans="1:10" s="11" customFormat="1" ht="324" customHeight="1" x14ac:dyDescent="0.2">
      <c r="A99" s="25" t="s">
        <v>14</v>
      </c>
      <c r="B99" s="140" t="s">
        <v>70</v>
      </c>
      <c r="C99" s="34"/>
      <c r="D99" s="27"/>
      <c r="E99" s="26"/>
      <c r="F99" s="91"/>
      <c r="G99" s="92"/>
      <c r="H99" s="92"/>
      <c r="I99" s="23"/>
      <c r="J99" s="28"/>
    </row>
    <row r="100" spans="1:10" s="11" customFormat="1" ht="13.5" x14ac:dyDescent="0.2">
      <c r="A100" s="69" t="s">
        <v>15</v>
      </c>
      <c r="B100" s="147" t="s">
        <v>71</v>
      </c>
      <c r="C100" s="34"/>
      <c r="D100" s="27"/>
      <c r="E100" s="26"/>
      <c r="F100" s="91"/>
      <c r="G100" s="92"/>
      <c r="H100" s="92"/>
      <c r="I100" s="23"/>
      <c r="J100" s="28"/>
    </row>
    <row r="101" spans="1:10" s="11" customFormat="1" x14ac:dyDescent="0.2">
      <c r="A101" s="69"/>
      <c r="B101" s="148" t="s">
        <v>72</v>
      </c>
      <c r="C101" s="117">
        <v>68</v>
      </c>
      <c r="D101" s="118">
        <v>4</v>
      </c>
      <c r="E101" s="26"/>
      <c r="F101" s="91">
        <v>4.71</v>
      </c>
      <c r="G101" s="92">
        <f t="shared" ref="G101" si="19">PRODUCT(C101:F101)</f>
        <v>1281.1199999999999</v>
      </c>
      <c r="H101" s="92"/>
      <c r="I101" s="23"/>
      <c r="J101" s="28"/>
    </row>
    <row r="102" spans="1:10" s="11" customFormat="1" x14ac:dyDescent="0.2">
      <c r="A102" s="69"/>
      <c r="B102" s="148" t="s">
        <v>9</v>
      </c>
      <c r="C102" s="34"/>
      <c r="D102" s="27"/>
      <c r="E102" s="26"/>
      <c r="F102" s="91"/>
      <c r="G102" s="92"/>
      <c r="H102" s="92">
        <f>SUM(G101:G102)</f>
        <v>1281.1199999999999</v>
      </c>
      <c r="I102" s="23"/>
      <c r="J102" s="28">
        <f>H102*I102</f>
        <v>0</v>
      </c>
    </row>
    <row r="103" spans="1:10" s="11" customFormat="1" x14ac:dyDescent="0.2">
      <c r="A103" s="69"/>
      <c r="B103" s="148" t="s">
        <v>9</v>
      </c>
      <c r="C103" s="34"/>
      <c r="D103" s="27"/>
      <c r="E103" s="26"/>
      <c r="F103" s="91"/>
      <c r="G103" s="92"/>
      <c r="H103" s="92"/>
      <c r="I103" s="23"/>
      <c r="J103" s="28"/>
    </row>
    <row r="104" spans="1:10" s="11" customFormat="1" ht="348" customHeight="1" x14ac:dyDescent="0.2">
      <c r="A104" s="69" t="s">
        <v>18</v>
      </c>
      <c r="B104" s="140" t="s">
        <v>73</v>
      </c>
      <c r="C104" s="34"/>
      <c r="D104" s="27"/>
      <c r="E104" s="26"/>
      <c r="F104" s="91"/>
      <c r="G104" s="92"/>
      <c r="H104" s="92"/>
      <c r="I104" s="23"/>
      <c r="J104" s="28"/>
    </row>
    <row r="105" spans="1:10" s="11" customFormat="1" x14ac:dyDescent="0.2">
      <c r="A105" s="69"/>
      <c r="B105" s="148" t="s">
        <v>19</v>
      </c>
      <c r="C105" s="34">
        <v>2</v>
      </c>
      <c r="D105" s="27">
        <v>2.1</v>
      </c>
      <c r="E105" s="26"/>
      <c r="F105" s="91">
        <f>24.7/2</f>
        <v>12.35</v>
      </c>
      <c r="G105" s="92">
        <f t="shared" ref="G105" si="20">PRODUCT(C105:F105)</f>
        <v>51.87</v>
      </c>
      <c r="H105" s="92"/>
      <c r="I105" s="23"/>
      <c r="J105" s="28"/>
    </row>
    <row r="106" spans="1:10" s="11" customFormat="1" x14ac:dyDescent="0.2">
      <c r="A106" s="69"/>
      <c r="B106" s="140" t="s">
        <v>9</v>
      </c>
      <c r="C106" s="34"/>
      <c r="D106" s="27"/>
      <c r="E106" s="26"/>
      <c r="F106" s="91"/>
      <c r="G106" s="92"/>
      <c r="H106" s="92">
        <f>SUM(G105:G106)</f>
        <v>51.87</v>
      </c>
      <c r="I106" s="23"/>
      <c r="J106" s="28">
        <f>H106*I106</f>
        <v>0</v>
      </c>
    </row>
    <row r="107" spans="1:10" s="11" customFormat="1" x14ac:dyDescent="0.2">
      <c r="A107" s="69"/>
      <c r="B107" s="140" t="s">
        <v>9</v>
      </c>
      <c r="C107" s="34"/>
      <c r="D107" s="27"/>
      <c r="E107" s="26"/>
      <c r="F107" s="91"/>
      <c r="G107" s="92"/>
      <c r="H107" s="92"/>
      <c r="I107" s="23"/>
      <c r="J107" s="28"/>
    </row>
    <row r="108" spans="1:10" s="11" customFormat="1" x14ac:dyDescent="0.2">
      <c r="A108" s="69"/>
      <c r="B108" s="148" t="s">
        <v>9</v>
      </c>
      <c r="C108" s="34"/>
      <c r="D108" s="27"/>
      <c r="E108" s="26"/>
      <c r="F108" s="91"/>
      <c r="G108" s="92"/>
      <c r="H108" s="92"/>
      <c r="I108" s="23"/>
      <c r="J108" s="28"/>
    </row>
    <row r="109" spans="1:10" s="11" customFormat="1" x14ac:dyDescent="0.2">
      <c r="A109" s="98">
        <v>4</v>
      </c>
      <c r="B109" s="140" t="s">
        <v>74</v>
      </c>
      <c r="C109" s="34"/>
      <c r="D109" s="27"/>
      <c r="E109" s="26"/>
      <c r="F109" s="91"/>
      <c r="G109" s="92"/>
      <c r="H109" s="92"/>
      <c r="I109" s="23"/>
      <c r="J109" s="28"/>
    </row>
    <row r="110" spans="1:10" s="11" customFormat="1" ht="300" customHeight="1" x14ac:dyDescent="0.2">
      <c r="A110" s="25" t="s">
        <v>2</v>
      </c>
      <c r="B110" s="140" t="s">
        <v>75</v>
      </c>
      <c r="C110" s="34"/>
      <c r="D110" s="27"/>
      <c r="E110" s="26"/>
      <c r="F110" s="91"/>
      <c r="G110" s="92"/>
      <c r="H110" s="92"/>
      <c r="I110" s="23"/>
      <c r="J110" s="28"/>
    </row>
    <row r="111" spans="1:10" s="11" customFormat="1" ht="13.5" x14ac:dyDescent="0.2">
      <c r="A111" s="69"/>
      <c r="B111" s="149" t="s">
        <v>76</v>
      </c>
      <c r="C111" s="34"/>
      <c r="D111" s="27"/>
      <c r="E111" s="26"/>
      <c r="F111" s="91"/>
      <c r="G111" s="92"/>
      <c r="H111" s="92"/>
      <c r="I111" s="23"/>
      <c r="J111" s="28"/>
    </row>
    <row r="112" spans="1:10" s="11" customFormat="1" x14ac:dyDescent="0.2">
      <c r="A112" s="69"/>
      <c r="B112" s="145" t="s">
        <v>77</v>
      </c>
      <c r="C112" s="34">
        <v>10</v>
      </c>
      <c r="D112" s="118">
        <v>1.8</v>
      </c>
      <c r="E112" s="118">
        <v>0.08</v>
      </c>
      <c r="F112" s="118">
        <v>0.16</v>
      </c>
      <c r="G112" s="65">
        <f>PRODUCT(C112:F112)</f>
        <v>0.23039999999999999</v>
      </c>
      <c r="H112" s="92"/>
      <c r="I112" s="23"/>
      <c r="J112" s="28"/>
    </row>
    <row r="113" spans="1:10" s="11" customFormat="1" x14ac:dyDescent="0.2">
      <c r="A113" s="69"/>
      <c r="B113" s="145" t="s">
        <v>78</v>
      </c>
      <c r="C113" s="34">
        <v>10</v>
      </c>
      <c r="D113" s="118">
        <v>1.95</v>
      </c>
      <c r="E113" s="118">
        <v>0.08</v>
      </c>
      <c r="F113" s="118">
        <v>0.16</v>
      </c>
      <c r="G113" s="65">
        <f t="shared" ref="G113:G137" si="21">PRODUCT(C113:F113)</f>
        <v>0.24960000000000002</v>
      </c>
      <c r="H113" s="92"/>
      <c r="I113" s="23"/>
      <c r="J113" s="28"/>
    </row>
    <row r="114" spans="1:10" s="11" customFormat="1" x14ac:dyDescent="0.2">
      <c r="A114" s="69"/>
      <c r="B114" s="145" t="s">
        <v>79</v>
      </c>
      <c r="C114" s="34">
        <v>10</v>
      </c>
      <c r="D114" s="118">
        <v>0.81</v>
      </c>
      <c r="E114" s="118">
        <v>0.08</v>
      </c>
      <c r="F114" s="118">
        <v>0.16</v>
      </c>
      <c r="G114" s="65">
        <f t="shared" si="21"/>
        <v>0.10368000000000002</v>
      </c>
      <c r="H114" s="92"/>
      <c r="I114" s="23"/>
      <c r="J114" s="28"/>
    </row>
    <row r="115" spans="1:10" s="11" customFormat="1" x14ac:dyDescent="0.2">
      <c r="A115" s="69"/>
      <c r="B115" s="145" t="s">
        <v>80</v>
      </c>
      <c r="C115" s="34">
        <v>9</v>
      </c>
      <c r="D115" s="118">
        <v>0.32</v>
      </c>
      <c r="E115" s="118">
        <v>0.08</v>
      </c>
      <c r="F115" s="118">
        <v>0.16</v>
      </c>
      <c r="G115" s="65">
        <f t="shared" si="21"/>
        <v>3.6864000000000001E-2</v>
      </c>
      <c r="H115" s="92"/>
      <c r="I115" s="23"/>
      <c r="J115" s="28"/>
    </row>
    <row r="116" spans="1:10" s="11" customFormat="1" x14ac:dyDescent="0.2">
      <c r="A116" s="69"/>
      <c r="B116" s="145" t="s">
        <v>81</v>
      </c>
      <c r="C116" s="34">
        <v>9</v>
      </c>
      <c r="D116" s="118">
        <v>0.32</v>
      </c>
      <c r="E116" s="118">
        <v>0.08</v>
      </c>
      <c r="F116" s="118">
        <v>0.16</v>
      </c>
      <c r="G116" s="65">
        <f t="shared" si="21"/>
        <v>3.6864000000000001E-2</v>
      </c>
      <c r="H116" s="92"/>
      <c r="I116" s="23"/>
      <c r="J116" s="28"/>
    </row>
    <row r="117" spans="1:10" s="11" customFormat="1" ht="13.5" x14ac:dyDescent="0.2">
      <c r="A117" s="69"/>
      <c r="B117" s="149" t="s">
        <v>82</v>
      </c>
      <c r="C117" s="34"/>
      <c r="D117" s="118"/>
      <c r="E117" s="118"/>
      <c r="F117" s="118"/>
      <c r="G117" s="65">
        <f t="shared" si="21"/>
        <v>0</v>
      </c>
      <c r="H117" s="92"/>
      <c r="I117" s="23"/>
      <c r="J117" s="28"/>
    </row>
    <row r="118" spans="1:10" s="11" customFormat="1" x14ac:dyDescent="0.2">
      <c r="A118" s="69"/>
      <c r="B118" s="145" t="s">
        <v>83</v>
      </c>
      <c r="C118" s="34">
        <v>10</v>
      </c>
      <c r="D118" s="118">
        <v>1.95</v>
      </c>
      <c r="E118" s="118">
        <v>0.08</v>
      </c>
      <c r="F118" s="118">
        <v>0.16</v>
      </c>
      <c r="G118" s="65">
        <f>PRODUCT(C118:F118)</f>
        <v>0.24960000000000002</v>
      </c>
      <c r="H118" s="92"/>
      <c r="I118" s="23"/>
      <c r="J118" s="28"/>
    </row>
    <row r="119" spans="1:10" s="11" customFormat="1" x14ac:dyDescent="0.2">
      <c r="A119" s="69"/>
      <c r="B119" s="145" t="s">
        <v>78</v>
      </c>
      <c r="C119" s="34">
        <v>10</v>
      </c>
      <c r="D119" s="118">
        <v>2.15</v>
      </c>
      <c r="E119" s="118">
        <v>0.08</v>
      </c>
      <c r="F119" s="118">
        <v>0.16</v>
      </c>
      <c r="G119" s="65">
        <f t="shared" ref="G119:G123" si="22">PRODUCT(C119:F119)</f>
        <v>0.2752</v>
      </c>
      <c r="H119" s="92"/>
      <c r="I119" s="23"/>
      <c r="J119" s="28"/>
    </row>
    <row r="120" spans="1:10" s="11" customFormat="1" x14ac:dyDescent="0.2">
      <c r="A120" s="69"/>
      <c r="B120" s="145" t="s">
        <v>79</v>
      </c>
      <c r="C120" s="34">
        <v>10</v>
      </c>
      <c r="D120" s="118">
        <v>0.81</v>
      </c>
      <c r="E120" s="118">
        <v>0.08</v>
      </c>
      <c r="F120" s="118">
        <v>0.16</v>
      </c>
      <c r="G120" s="65">
        <f t="shared" si="22"/>
        <v>0.10368000000000002</v>
      </c>
      <c r="H120" s="92"/>
      <c r="I120" s="23"/>
      <c r="J120" s="28"/>
    </row>
    <row r="121" spans="1:10" s="11" customFormat="1" x14ac:dyDescent="0.2">
      <c r="A121" s="69"/>
      <c r="B121" s="145" t="s">
        <v>84</v>
      </c>
      <c r="C121" s="34">
        <v>11</v>
      </c>
      <c r="D121" s="118">
        <v>0.5</v>
      </c>
      <c r="E121" s="118">
        <v>0.08</v>
      </c>
      <c r="F121" s="118">
        <v>0.16</v>
      </c>
      <c r="G121" s="65">
        <f t="shared" ref="G121" si="23">PRODUCT(C121:F121)</f>
        <v>7.0400000000000004E-2</v>
      </c>
      <c r="H121" s="92"/>
      <c r="I121" s="23"/>
      <c r="J121" s="28"/>
    </row>
    <row r="122" spans="1:10" s="11" customFormat="1" x14ac:dyDescent="0.2">
      <c r="A122" s="69"/>
      <c r="B122" s="145" t="s">
        <v>85</v>
      </c>
      <c r="C122" s="34">
        <v>9</v>
      </c>
      <c r="D122" s="118">
        <v>0.32</v>
      </c>
      <c r="E122" s="118">
        <v>0.08</v>
      </c>
      <c r="F122" s="118">
        <v>0.16</v>
      </c>
      <c r="G122" s="65">
        <f t="shared" si="22"/>
        <v>3.6864000000000001E-2</v>
      </c>
      <c r="H122" s="92"/>
      <c r="I122" s="23"/>
      <c r="J122" s="28"/>
    </row>
    <row r="123" spans="1:10" s="11" customFormat="1" x14ac:dyDescent="0.2">
      <c r="A123" s="69"/>
      <c r="B123" s="145" t="s">
        <v>86</v>
      </c>
      <c r="C123" s="34">
        <v>9</v>
      </c>
      <c r="D123" s="118">
        <v>0.32</v>
      </c>
      <c r="E123" s="118">
        <v>0.08</v>
      </c>
      <c r="F123" s="118">
        <v>0.16</v>
      </c>
      <c r="G123" s="65">
        <f t="shared" si="22"/>
        <v>3.6864000000000001E-2</v>
      </c>
      <c r="H123" s="92"/>
      <c r="I123" s="23"/>
      <c r="J123" s="28"/>
    </row>
    <row r="124" spans="1:10" s="11" customFormat="1" ht="13.5" x14ac:dyDescent="0.2">
      <c r="A124" s="69"/>
      <c r="B124" s="149" t="s">
        <v>87</v>
      </c>
      <c r="C124" s="34"/>
      <c r="D124" s="118"/>
      <c r="E124" s="118"/>
      <c r="F124" s="118"/>
      <c r="G124" s="65">
        <f t="shared" si="21"/>
        <v>0</v>
      </c>
      <c r="H124" s="92"/>
      <c r="I124" s="23"/>
      <c r="J124" s="28"/>
    </row>
    <row r="125" spans="1:10" s="11" customFormat="1" x14ac:dyDescent="0.2">
      <c r="A125" s="69"/>
      <c r="B125" s="145" t="s">
        <v>83</v>
      </c>
      <c r="C125" s="34">
        <v>12</v>
      </c>
      <c r="D125" s="118">
        <v>2.15</v>
      </c>
      <c r="E125" s="118">
        <v>0.08</v>
      </c>
      <c r="F125" s="118">
        <v>0.16</v>
      </c>
      <c r="G125" s="65">
        <f t="shared" si="21"/>
        <v>0.33023999999999992</v>
      </c>
      <c r="H125" s="92"/>
      <c r="I125" s="23"/>
      <c r="J125" s="28"/>
    </row>
    <row r="126" spans="1:10" s="11" customFormat="1" x14ac:dyDescent="0.2">
      <c r="A126" s="69"/>
      <c r="B126" s="145" t="s">
        <v>88</v>
      </c>
      <c r="C126" s="34">
        <v>6</v>
      </c>
      <c r="D126" s="118">
        <v>2.35</v>
      </c>
      <c r="E126" s="118">
        <v>0.08</v>
      </c>
      <c r="F126" s="118">
        <v>0.16</v>
      </c>
      <c r="G126" s="65">
        <f t="shared" si="21"/>
        <v>0.18048000000000003</v>
      </c>
      <c r="H126" s="92"/>
      <c r="I126" s="23"/>
      <c r="J126" s="28"/>
    </row>
    <row r="127" spans="1:10" s="11" customFormat="1" x14ac:dyDescent="0.2">
      <c r="A127" s="69"/>
      <c r="B127" s="145" t="s">
        <v>88</v>
      </c>
      <c r="C127" s="34">
        <v>6</v>
      </c>
      <c r="D127" s="118">
        <v>2.75</v>
      </c>
      <c r="E127" s="118">
        <v>0.08</v>
      </c>
      <c r="F127" s="118">
        <v>0.16</v>
      </c>
      <c r="G127" s="65">
        <f t="shared" ref="G127" si="24">PRODUCT(C127:F127)</f>
        <v>0.21120000000000003</v>
      </c>
      <c r="H127" s="92"/>
      <c r="I127" s="23"/>
      <c r="J127" s="28"/>
    </row>
    <row r="128" spans="1:10" s="11" customFormat="1" x14ac:dyDescent="0.2">
      <c r="A128" s="69"/>
      <c r="B128" s="145" t="s">
        <v>80</v>
      </c>
      <c r="C128" s="34">
        <v>11</v>
      </c>
      <c r="D128" s="118">
        <v>0.32</v>
      </c>
      <c r="E128" s="118">
        <v>0.08</v>
      </c>
      <c r="F128" s="118">
        <v>0.16</v>
      </c>
      <c r="G128" s="65">
        <f t="shared" si="21"/>
        <v>4.5056000000000006E-2</v>
      </c>
      <c r="H128" s="92"/>
      <c r="I128" s="23"/>
      <c r="J128" s="28"/>
    </row>
    <row r="129" spans="1:10" s="11" customFormat="1" x14ac:dyDescent="0.2">
      <c r="A129" s="69"/>
      <c r="B129" s="145" t="s">
        <v>81</v>
      </c>
      <c r="C129" s="34">
        <v>22</v>
      </c>
      <c r="D129" s="118">
        <v>0.32</v>
      </c>
      <c r="E129" s="118">
        <v>0.08</v>
      </c>
      <c r="F129" s="118">
        <v>0.16</v>
      </c>
      <c r="G129" s="65">
        <f t="shared" si="21"/>
        <v>9.0112000000000012E-2</v>
      </c>
      <c r="H129" s="92"/>
      <c r="I129" s="23"/>
      <c r="J129" s="28"/>
    </row>
    <row r="130" spans="1:10" s="11" customFormat="1" ht="13.5" x14ac:dyDescent="0.2">
      <c r="A130" s="69"/>
      <c r="B130" s="149" t="s">
        <v>89</v>
      </c>
      <c r="C130" s="34"/>
      <c r="D130" s="118"/>
      <c r="E130" s="118"/>
      <c r="F130" s="118"/>
      <c r="G130" s="65">
        <f t="shared" si="21"/>
        <v>0</v>
      </c>
      <c r="H130" s="92"/>
      <c r="I130" s="23"/>
      <c r="J130" s="28"/>
    </row>
    <row r="131" spans="1:10" s="11" customFormat="1" x14ac:dyDescent="0.2">
      <c r="A131" s="69"/>
      <c r="B131" s="145" t="s">
        <v>83</v>
      </c>
      <c r="C131" s="34">
        <v>15</v>
      </c>
      <c r="D131" s="118">
        <v>1.78</v>
      </c>
      <c r="E131" s="118">
        <v>0.08</v>
      </c>
      <c r="F131" s="118">
        <v>0.16</v>
      </c>
      <c r="G131" s="65">
        <f t="shared" si="21"/>
        <v>0.34176000000000001</v>
      </c>
      <c r="H131" s="92"/>
      <c r="I131" s="23"/>
      <c r="J131" s="28"/>
    </row>
    <row r="132" spans="1:10" s="11" customFormat="1" x14ac:dyDescent="0.2">
      <c r="A132" s="69"/>
      <c r="B132" s="145" t="s">
        <v>78</v>
      </c>
      <c r="C132" s="34">
        <v>15</v>
      </c>
      <c r="D132" s="118">
        <v>2.38</v>
      </c>
      <c r="E132" s="118">
        <v>0.08</v>
      </c>
      <c r="F132" s="118">
        <v>0.16</v>
      </c>
      <c r="G132" s="65">
        <f t="shared" si="21"/>
        <v>0.45695999999999998</v>
      </c>
      <c r="H132" s="92"/>
      <c r="I132" s="23"/>
      <c r="J132" s="28"/>
    </row>
    <row r="133" spans="1:10" s="11" customFormat="1" x14ac:dyDescent="0.2">
      <c r="A133" s="69"/>
      <c r="B133" s="145" t="s">
        <v>79</v>
      </c>
      <c r="C133" s="34">
        <v>14</v>
      </c>
      <c r="D133" s="118">
        <v>0.81</v>
      </c>
      <c r="E133" s="118">
        <v>0.08</v>
      </c>
      <c r="F133" s="118">
        <v>0.16</v>
      </c>
      <c r="G133" s="65">
        <f t="shared" si="21"/>
        <v>0.145152</v>
      </c>
      <c r="H133" s="92"/>
      <c r="I133" s="23"/>
      <c r="J133" s="28"/>
    </row>
    <row r="134" spans="1:10" s="11" customFormat="1" x14ac:dyDescent="0.2">
      <c r="A134" s="69"/>
      <c r="B134" s="145" t="s">
        <v>90</v>
      </c>
      <c r="C134" s="34">
        <v>7</v>
      </c>
      <c r="D134" s="118">
        <v>1.42</v>
      </c>
      <c r="E134" s="118">
        <v>0.08</v>
      </c>
      <c r="F134" s="118">
        <v>0.16</v>
      </c>
      <c r="G134" s="65">
        <f t="shared" si="21"/>
        <v>0.12723200000000001</v>
      </c>
      <c r="H134" s="92"/>
      <c r="I134" s="23"/>
      <c r="J134" s="28"/>
    </row>
    <row r="135" spans="1:10" s="11" customFormat="1" x14ac:dyDescent="0.2">
      <c r="A135" s="69"/>
      <c r="B135" s="145" t="s">
        <v>90</v>
      </c>
      <c r="C135" s="34">
        <v>7</v>
      </c>
      <c r="D135" s="118">
        <v>0.68</v>
      </c>
      <c r="E135" s="118">
        <v>0.08</v>
      </c>
      <c r="F135" s="118">
        <v>0.16</v>
      </c>
      <c r="G135" s="65">
        <f t="shared" ref="G135" si="25">PRODUCT(C135:F135)</f>
        <v>6.0928000000000017E-2</v>
      </c>
      <c r="H135" s="92"/>
      <c r="I135" s="23"/>
      <c r="J135" s="28"/>
    </row>
    <row r="136" spans="1:10" s="11" customFormat="1" x14ac:dyDescent="0.2">
      <c r="A136" s="69"/>
      <c r="B136" s="145" t="s">
        <v>91</v>
      </c>
      <c r="C136" s="34">
        <v>19</v>
      </c>
      <c r="D136" s="118">
        <v>0.32</v>
      </c>
      <c r="E136" s="118">
        <v>0.08</v>
      </c>
      <c r="F136" s="118">
        <v>0.16</v>
      </c>
      <c r="G136" s="65">
        <f t="shared" si="21"/>
        <v>7.7824000000000004E-2</v>
      </c>
      <c r="H136" s="92"/>
      <c r="I136" s="23"/>
      <c r="J136" s="28"/>
    </row>
    <row r="137" spans="1:10" s="11" customFormat="1" x14ac:dyDescent="0.2">
      <c r="A137" s="69"/>
      <c r="B137" s="145" t="s">
        <v>86</v>
      </c>
      <c r="C137" s="34">
        <v>26</v>
      </c>
      <c r="D137" s="118">
        <v>0.32</v>
      </c>
      <c r="E137" s="118">
        <v>0.08</v>
      </c>
      <c r="F137" s="118">
        <v>0.16</v>
      </c>
      <c r="G137" s="65">
        <f t="shared" si="21"/>
        <v>0.10649600000000002</v>
      </c>
      <c r="H137" s="92"/>
      <c r="I137" s="23"/>
      <c r="J137" s="28"/>
    </row>
    <row r="138" spans="1:10" s="11" customFormat="1" x14ac:dyDescent="0.2">
      <c r="A138" s="69"/>
      <c r="B138" s="148" t="s">
        <v>9</v>
      </c>
      <c r="C138" s="34"/>
      <c r="D138" s="27"/>
      <c r="E138" s="26"/>
      <c r="F138" s="91"/>
      <c r="G138" s="92"/>
      <c r="H138" s="66">
        <f>SUM(G112:G138)</f>
        <v>3.6034560000000004</v>
      </c>
      <c r="I138" s="23"/>
      <c r="J138" s="28">
        <f>H138*I138</f>
        <v>0</v>
      </c>
    </row>
    <row r="139" spans="1:10" s="11" customFormat="1" x14ac:dyDescent="0.2">
      <c r="A139" s="69"/>
      <c r="B139" s="148" t="s">
        <v>9</v>
      </c>
      <c r="C139" s="34"/>
      <c r="D139" s="27"/>
      <c r="E139" s="26"/>
      <c r="F139" s="91"/>
      <c r="G139" s="92"/>
      <c r="H139" s="92"/>
      <c r="I139" s="23"/>
      <c r="J139" s="28"/>
    </row>
    <row r="140" spans="1:10" s="11" customFormat="1" ht="300" customHeight="1" x14ac:dyDescent="0.2">
      <c r="A140" s="25" t="s">
        <v>7</v>
      </c>
      <c r="B140" s="140" t="s">
        <v>92</v>
      </c>
      <c r="C140" s="34"/>
      <c r="D140" s="27"/>
      <c r="E140" s="26"/>
      <c r="F140" s="91"/>
      <c r="G140" s="92"/>
      <c r="H140" s="92"/>
      <c r="I140" s="23"/>
      <c r="J140" s="28"/>
    </row>
    <row r="141" spans="1:10" s="11" customFormat="1" ht="13.5" x14ac:dyDescent="0.2">
      <c r="A141" s="69"/>
      <c r="B141" s="149" t="s">
        <v>93</v>
      </c>
      <c r="C141" s="34"/>
      <c r="D141" s="27"/>
      <c r="E141" s="26"/>
      <c r="F141" s="91"/>
      <c r="G141" s="92"/>
      <c r="H141" s="92"/>
      <c r="I141" s="23"/>
      <c r="J141" s="28"/>
    </row>
    <row r="142" spans="1:10" s="11" customFormat="1" x14ac:dyDescent="0.2">
      <c r="A142" s="69"/>
      <c r="B142" s="145" t="s">
        <v>94</v>
      </c>
      <c r="C142" s="34">
        <v>25</v>
      </c>
      <c r="D142" s="118">
        <v>1.28</v>
      </c>
      <c r="E142" s="118">
        <v>0.08</v>
      </c>
      <c r="F142" s="118">
        <v>0.16</v>
      </c>
      <c r="G142" s="65">
        <f>PRODUCT(C142:F142)</f>
        <v>0.40960000000000002</v>
      </c>
      <c r="H142" s="66"/>
      <c r="I142" s="23"/>
      <c r="J142" s="28"/>
    </row>
    <row r="143" spans="1:10" s="11" customFormat="1" x14ac:dyDescent="0.2">
      <c r="A143" s="69"/>
      <c r="B143" s="148" t="s">
        <v>9</v>
      </c>
      <c r="C143" s="34"/>
      <c r="D143" s="27"/>
      <c r="E143" s="26"/>
      <c r="F143" s="91"/>
      <c r="G143" s="92"/>
      <c r="H143" s="66">
        <f>SUM(G140:G143)</f>
        <v>0.40960000000000002</v>
      </c>
      <c r="I143" s="23"/>
      <c r="J143" s="28">
        <f>H143*I143</f>
        <v>0</v>
      </c>
    </row>
    <row r="144" spans="1:10" s="11" customFormat="1" x14ac:dyDescent="0.2">
      <c r="A144" s="69"/>
      <c r="B144" s="148" t="s">
        <v>9</v>
      </c>
      <c r="C144" s="34"/>
      <c r="D144" s="27"/>
      <c r="E144" s="26"/>
      <c r="F144" s="91"/>
      <c r="G144" s="92"/>
      <c r="H144" s="92"/>
      <c r="I144" s="23"/>
      <c r="J144" s="28"/>
    </row>
    <row r="145" spans="1:11" s="11" customFormat="1" x14ac:dyDescent="0.2">
      <c r="A145" s="69" t="s">
        <v>44</v>
      </c>
      <c r="B145" s="140" t="s">
        <v>95</v>
      </c>
      <c r="C145" s="29"/>
      <c r="D145" s="27"/>
      <c r="E145" s="26"/>
      <c r="F145" s="93"/>
      <c r="G145" s="72"/>
      <c r="H145" s="72"/>
      <c r="I145" s="23"/>
      <c r="J145" s="24"/>
    </row>
    <row r="146" spans="1:11" s="11" customFormat="1" x14ac:dyDescent="0.2">
      <c r="A146" s="97"/>
      <c r="B146" s="140" t="s">
        <v>9</v>
      </c>
      <c r="C146" s="29"/>
      <c r="D146" s="94"/>
      <c r="E146" s="27"/>
      <c r="F146" s="95"/>
      <c r="G146" s="72"/>
      <c r="H146" s="96"/>
      <c r="I146" s="23"/>
      <c r="J146" s="28"/>
    </row>
    <row r="147" spans="1:11" s="11" customFormat="1" ht="204.75" customHeight="1" x14ac:dyDescent="0.2">
      <c r="A147" s="25" t="s">
        <v>16</v>
      </c>
      <c r="B147" s="140" t="s">
        <v>96</v>
      </c>
      <c r="C147" s="29"/>
      <c r="D147" s="71"/>
      <c r="E147" s="26"/>
      <c r="F147" s="71"/>
      <c r="G147" s="77"/>
      <c r="H147" s="71"/>
      <c r="I147" s="102"/>
      <c r="J147" s="24"/>
      <c r="K147" s="81"/>
    </row>
    <row r="148" spans="1:11" s="11" customFormat="1" x14ac:dyDescent="0.2">
      <c r="A148" s="69"/>
      <c r="B148" s="140" t="s">
        <v>9</v>
      </c>
      <c r="C148" s="29">
        <v>1</v>
      </c>
      <c r="D148" s="27">
        <v>2.5</v>
      </c>
      <c r="E148" s="103" t="s">
        <v>9</v>
      </c>
      <c r="F148" s="27" t="s">
        <v>9</v>
      </c>
      <c r="G148" s="104">
        <f>PRODUCT(C148:F148)</f>
        <v>2.5</v>
      </c>
      <c r="H148" s="72"/>
      <c r="I148" s="105"/>
      <c r="J148" s="24"/>
      <c r="K148" s="81"/>
    </row>
    <row r="149" spans="1:11" s="11" customFormat="1" x14ac:dyDescent="0.2">
      <c r="A149" s="69"/>
      <c r="B149" s="140" t="s">
        <v>9</v>
      </c>
      <c r="C149" s="29"/>
      <c r="D149" s="27"/>
      <c r="E149" s="26"/>
      <c r="F149" s="27"/>
      <c r="G149" s="35"/>
      <c r="H149" s="104">
        <f>G148</f>
        <v>2.5</v>
      </c>
      <c r="I149" s="23"/>
      <c r="J149" s="28">
        <f>H149*I149</f>
        <v>0</v>
      </c>
      <c r="K149" s="81"/>
    </row>
    <row r="150" spans="1:11" s="11" customFormat="1" x14ac:dyDescent="0.2">
      <c r="A150" s="69"/>
      <c r="B150" s="140" t="s">
        <v>9</v>
      </c>
      <c r="C150" s="29"/>
      <c r="D150" s="27"/>
      <c r="E150" s="26"/>
      <c r="F150" s="27"/>
      <c r="G150" s="35"/>
      <c r="H150" s="106"/>
      <c r="I150" s="23"/>
      <c r="J150" s="28"/>
      <c r="K150" s="81"/>
    </row>
    <row r="151" spans="1:11" s="11" customFormat="1" ht="180" customHeight="1" x14ac:dyDescent="0.2">
      <c r="A151" s="25" t="s">
        <v>17</v>
      </c>
      <c r="B151" s="140" t="s">
        <v>97</v>
      </c>
      <c r="C151" s="87"/>
      <c r="D151" s="88"/>
      <c r="E151" s="26"/>
      <c r="F151" s="27"/>
      <c r="G151" s="89"/>
      <c r="H151" s="66"/>
      <c r="I151" s="23"/>
      <c r="J151" s="28"/>
      <c r="K151" s="81"/>
    </row>
    <row r="152" spans="1:11" s="11" customFormat="1" ht="13.5" x14ac:dyDescent="0.2">
      <c r="A152" s="25"/>
      <c r="B152" s="145" t="s">
        <v>76</v>
      </c>
      <c r="C152" s="117">
        <v>1</v>
      </c>
      <c r="D152" s="116">
        <v>22</v>
      </c>
      <c r="E152" s="118"/>
      <c r="F152" s="27"/>
      <c r="G152" s="62">
        <f t="shared" ref="G152:G154" si="26">PRODUCT(C152:F152)</f>
        <v>22</v>
      </c>
      <c r="H152" s="66"/>
      <c r="I152" s="23"/>
      <c r="J152" s="28"/>
      <c r="K152" s="81"/>
    </row>
    <row r="153" spans="1:11" s="11" customFormat="1" ht="13.5" x14ac:dyDescent="0.2">
      <c r="A153" s="25"/>
      <c r="B153" s="145" t="s">
        <v>82</v>
      </c>
      <c r="C153" s="117">
        <v>1</v>
      </c>
      <c r="D153" s="116">
        <v>21</v>
      </c>
      <c r="E153" s="118"/>
      <c r="F153" s="27"/>
      <c r="G153" s="62">
        <f t="shared" si="26"/>
        <v>21</v>
      </c>
      <c r="H153" s="66"/>
      <c r="I153" s="23"/>
      <c r="J153" s="28"/>
      <c r="K153" s="81"/>
    </row>
    <row r="154" spans="1:11" s="11" customFormat="1" ht="13.5" x14ac:dyDescent="0.2">
      <c r="A154" s="25"/>
      <c r="B154" s="145" t="s">
        <v>87</v>
      </c>
      <c r="C154" s="117">
        <v>1</v>
      </c>
      <c r="D154" s="116">
        <v>25</v>
      </c>
      <c r="E154" s="118"/>
      <c r="F154" s="27"/>
      <c r="G154" s="62">
        <f t="shared" si="26"/>
        <v>25</v>
      </c>
      <c r="H154" s="66"/>
      <c r="I154" s="23"/>
      <c r="J154" s="28"/>
      <c r="K154" s="81"/>
    </row>
    <row r="155" spans="1:11" s="11" customFormat="1" ht="13.5" x14ac:dyDescent="0.2">
      <c r="A155" s="69"/>
      <c r="B155" s="145" t="s">
        <v>89</v>
      </c>
      <c r="C155" s="117">
        <v>1</v>
      </c>
      <c r="D155" s="116">
        <v>34</v>
      </c>
      <c r="E155" s="118"/>
      <c r="F155" s="27"/>
      <c r="G155" s="62">
        <f t="shared" ref="G155" si="27">PRODUCT(C155:F155)</f>
        <v>34</v>
      </c>
      <c r="H155" s="66"/>
      <c r="I155" s="23"/>
      <c r="J155" s="28"/>
      <c r="K155" s="81"/>
    </row>
    <row r="156" spans="1:11" s="11" customFormat="1" x14ac:dyDescent="0.2">
      <c r="A156" s="69"/>
      <c r="B156" s="140" t="s">
        <v>9</v>
      </c>
      <c r="C156" s="87"/>
      <c r="D156" s="27"/>
      <c r="E156" s="27"/>
      <c r="F156" s="27"/>
      <c r="G156" s="62"/>
      <c r="H156" s="110">
        <f>SUM(G152:G156)</f>
        <v>102</v>
      </c>
      <c r="I156" s="23"/>
      <c r="J156" s="28">
        <f>H156*I156</f>
        <v>0</v>
      </c>
      <c r="K156" s="81"/>
    </row>
    <row r="157" spans="1:11" s="11" customFormat="1" x14ac:dyDescent="0.2">
      <c r="A157" s="69"/>
      <c r="B157" s="140" t="s">
        <v>9</v>
      </c>
      <c r="C157" s="34"/>
      <c r="D157" s="27"/>
      <c r="E157" s="26"/>
      <c r="F157" s="91"/>
      <c r="G157" s="92"/>
      <c r="H157" s="66"/>
      <c r="I157" s="23"/>
      <c r="J157" s="28"/>
      <c r="K157" s="81"/>
    </row>
    <row r="158" spans="1:11" s="11" customFormat="1" ht="120" customHeight="1" x14ac:dyDescent="0.2">
      <c r="A158" s="25" t="s">
        <v>20</v>
      </c>
      <c r="B158" s="140" t="s">
        <v>98</v>
      </c>
      <c r="C158" s="34"/>
      <c r="D158" s="27"/>
      <c r="E158" s="26"/>
      <c r="F158" s="91"/>
      <c r="G158" s="92"/>
      <c r="H158" s="66"/>
      <c r="I158" s="23"/>
      <c r="J158" s="28"/>
      <c r="K158" s="81"/>
    </row>
    <row r="159" spans="1:11" s="11" customFormat="1" ht="13.5" x14ac:dyDescent="0.2">
      <c r="A159" s="69"/>
      <c r="B159" s="145" t="s">
        <v>76</v>
      </c>
      <c r="C159" s="117">
        <v>1</v>
      </c>
      <c r="D159" s="116">
        <f>22*0.25</f>
        <v>5.5</v>
      </c>
      <c r="E159" s="118"/>
      <c r="F159" s="27"/>
      <c r="G159" s="62">
        <f t="shared" ref="G159:G162" si="28">PRODUCT(C159:F159)</f>
        <v>5.5</v>
      </c>
      <c r="H159" s="66"/>
      <c r="I159" s="23"/>
      <c r="J159" s="28"/>
      <c r="K159" s="81"/>
    </row>
    <row r="160" spans="1:11" s="11" customFormat="1" ht="13.5" x14ac:dyDescent="0.2">
      <c r="A160" s="69"/>
      <c r="B160" s="145" t="s">
        <v>82</v>
      </c>
      <c r="C160" s="117">
        <v>1</v>
      </c>
      <c r="D160" s="116">
        <f>21*0.25</f>
        <v>5.25</v>
      </c>
      <c r="E160" s="118"/>
      <c r="F160" s="27"/>
      <c r="G160" s="62">
        <f t="shared" si="28"/>
        <v>5.25</v>
      </c>
      <c r="H160" s="66"/>
      <c r="I160" s="23"/>
      <c r="J160" s="28"/>
      <c r="K160" s="81"/>
    </row>
    <row r="161" spans="1:11" s="11" customFormat="1" ht="13.5" x14ac:dyDescent="0.2">
      <c r="A161" s="69"/>
      <c r="B161" s="145" t="s">
        <v>87</v>
      </c>
      <c r="C161" s="117">
        <v>1</v>
      </c>
      <c r="D161" s="116">
        <f>25*0.25</f>
        <v>6.25</v>
      </c>
      <c r="E161" s="118"/>
      <c r="F161" s="27"/>
      <c r="G161" s="62">
        <f t="shared" si="28"/>
        <v>6.25</v>
      </c>
      <c r="H161" s="66"/>
      <c r="I161" s="23"/>
      <c r="J161" s="28"/>
      <c r="K161" s="81"/>
    </row>
    <row r="162" spans="1:11" s="11" customFormat="1" ht="13.5" x14ac:dyDescent="0.2">
      <c r="A162" s="69"/>
      <c r="B162" s="145" t="s">
        <v>89</v>
      </c>
      <c r="C162" s="117">
        <v>1</v>
      </c>
      <c r="D162" s="116">
        <f>34*0.25</f>
        <v>8.5</v>
      </c>
      <c r="E162" s="118"/>
      <c r="F162" s="27"/>
      <c r="G162" s="62">
        <f t="shared" si="28"/>
        <v>8.5</v>
      </c>
      <c r="H162" s="66"/>
      <c r="I162" s="23"/>
      <c r="J162" s="28"/>
      <c r="K162" s="81"/>
    </row>
    <row r="163" spans="1:11" s="11" customFormat="1" x14ac:dyDescent="0.2">
      <c r="A163" s="69"/>
      <c r="B163" s="140" t="s">
        <v>9</v>
      </c>
      <c r="C163" s="87"/>
      <c r="D163" s="27"/>
      <c r="E163" s="27"/>
      <c r="F163" s="27"/>
      <c r="G163" s="62"/>
      <c r="H163" s="110">
        <f>SUM(G159:G163)</f>
        <v>25.5</v>
      </c>
      <c r="I163" s="23"/>
      <c r="J163" s="28">
        <f>H163*I163</f>
        <v>0</v>
      </c>
      <c r="K163" s="81"/>
    </row>
    <row r="164" spans="1:11" s="11" customFormat="1" x14ac:dyDescent="0.2">
      <c r="A164" s="69"/>
      <c r="B164" s="140" t="s">
        <v>9</v>
      </c>
      <c r="C164" s="29"/>
      <c r="D164" s="27"/>
      <c r="E164" s="26"/>
      <c r="F164" s="27"/>
      <c r="G164" s="86"/>
      <c r="H164" s="62"/>
      <c r="I164" s="23"/>
      <c r="J164" s="28"/>
      <c r="K164" s="81"/>
    </row>
    <row r="165" spans="1:11" s="11" customFormat="1" x14ac:dyDescent="0.2">
      <c r="A165" s="18" t="s">
        <v>25</v>
      </c>
      <c r="B165" s="139" t="s">
        <v>99</v>
      </c>
      <c r="C165" s="19"/>
      <c r="D165" s="20"/>
      <c r="E165" s="21"/>
      <c r="F165" s="20"/>
      <c r="G165" s="22"/>
      <c r="H165" s="20"/>
      <c r="I165" s="23"/>
      <c r="J165" s="24"/>
    </row>
    <row r="166" spans="1:11" s="11" customFormat="1" ht="252" customHeight="1" x14ac:dyDescent="0.2">
      <c r="A166" s="25" t="s">
        <v>26</v>
      </c>
      <c r="B166" s="140" t="s">
        <v>100</v>
      </c>
      <c r="C166" s="19"/>
      <c r="D166" s="63"/>
      <c r="E166" s="21"/>
      <c r="F166" s="63"/>
      <c r="G166" s="22"/>
      <c r="H166" s="20"/>
      <c r="I166" s="23"/>
      <c r="J166" s="24"/>
    </row>
    <row r="167" spans="1:11" s="11" customFormat="1" x14ac:dyDescent="0.2">
      <c r="A167" s="60"/>
      <c r="B167" s="150" t="s">
        <v>101</v>
      </c>
      <c r="C167" s="19">
        <v>1</v>
      </c>
      <c r="D167" s="116">
        <v>7</v>
      </c>
      <c r="E167" s="21"/>
      <c r="F167" s="63">
        <v>3</v>
      </c>
      <c r="G167" s="65">
        <f t="shared" ref="G167" si="29">PRODUCT(C167:F167)</f>
        <v>21</v>
      </c>
      <c r="H167" s="22"/>
      <c r="I167" s="23"/>
      <c r="J167" s="24"/>
    </row>
    <row r="168" spans="1:11" s="11" customFormat="1" x14ac:dyDescent="0.2">
      <c r="A168" s="60"/>
      <c r="B168" s="142" t="s">
        <v>9</v>
      </c>
      <c r="C168" s="19"/>
      <c r="D168" s="63"/>
      <c r="E168" s="21"/>
      <c r="F168" s="63"/>
      <c r="G168" s="22"/>
      <c r="H168" s="66">
        <f>SUM(G167:G168)</f>
        <v>21</v>
      </c>
      <c r="I168" s="23"/>
      <c r="J168" s="28">
        <f>H168*I168</f>
        <v>0</v>
      </c>
    </row>
    <row r="169" spans="1:11" s="48" customFormat="1" x14ac:dyDescent="0.2">
      <c r="A169" s="49"/>
      <c r="B169" s="143" t="s">
        <v>9</v>
      </c>
      <c r="C169" s="44"/>
      <c r="D169" s="52"/>
      <c r="E169" s="45"/>
      <c r="F169" s="52"/>
      <c r="G169" s="46"/>
      <c r="H169" s="55"/>
      <c r="I169" s="47"/>
      <c r="J169" s="54"/>
    </row>
    <row r="170" spans="1:11" s="11" customFormat="1" ht="276" customHeight="1" x14ac:dyDescent="0.2">
      <c r="A170" s="25" t="s">
        <v>27</v>
      </c>
      <c r="B170" s="140" t="s">
        <v>102</v>
      </c>
      <c r="C170" s="19"/>
      <c r="D170" s="20"/>
      <c r="E170" s="67"/>
      <c r="F170" s="20"/>
      <c r="G170" s="22"/>
      <c r="H170" s="20"/>
      <c r="I170" s="23"/>
      <c r="J170" s="24"/>
    </row>
    <row r="171" spans="1:11" s="11" customFormat="1" x14ac:dyDescent="0.2">
      <c r="A171" s="25"/>
      <c r="B171" s="145" t="s">
        <v>9</v>
      </c>
      <c r="C171" s="19">
        <v>1</v>
      </c>
      <c r="D171" s="116">
        <v>10</v>
      </c>
      <c r="E171" s="67"/>
      <c r="F171" s="63">
        <v>0.25</v>
      </c>
      <c r="G171" s="65">
        <f>PRODUCT(C171:F171)</f>
        <v>2.5</v>
      </c>
      <c r="H171" s="22"/>
      <c r="I171" s="23"/>
      <c r="J171" s="24"/>
    </row>
    <row r="172" spans="1:11" s="11" customFormat="1" x14ac:dyDescent="0.2">
      <c r="A172" s="25"/>
      <c r="B172" s="151" t="s">
        <v>9</v>
      </c>
      <c r="C172" s="19"/>
      <c r="D172" s="63"/>
      <c r="E172" s="21"/>
      <c r="F172" s="63"/>
      <c r="G172" s="22"/>
      <c r="H172" s="66">
        <f>SUM(G171:G172)</f>
        <v>2.5</v>
      </c>
      <c r="I172" s="23"/>
      <c r="J172" s="28">
        <f>H172*I172</f>
        <v>0</v>
      </c>
    </row>
    <row r="173" spans="1:11" s="11" customFormat="1" x14ac:dyDescent="0.2">
      <c r="A173" s="25"/>
      <c r="B173" s="151" t="s">
        <v>9</v>
      </c>
      <c r="C173" s="19"/>
      <c r="D173" s="63"/>
      <c r="E173" s="21"/>
      <c r="F173" s="63"/>
      <c r="G173" s="22"/>
      <c r="H173" s="66"/>
      <c r="I173" s="23"/>
      <c r="J173" s="28"/>
    </row>
    <row r="174" spans="1:11" s="11" customFormat="1" x14ac:dyDescent="0.2">
      <c r="A174" s="25"/>
      <c r="B174" s="151" t="s">
        <v>9</v>
      </c>
      <c r="C174" s="19"/>
      <c r="D174" s="63"/>
      <c r="E174" s="21"/>
      <c r="F174" s="63"/>
      <c r="G174" s="22"/>
      <c r="H174" s="66"/>
      <c r="I174" s="23"/>
      <c r="J174" s="28"/>
    </row>
    <row r="175" spans="1:11" s="11" customFormat="1" ht="18" customHeight="1" x14ac:dyDescent="0.2">
      <c r="A175" s="100" t="s">
        <v>28</v>
      </c>
      <c r="B175" s="139" t="s">
        <v>103</v>
      </c>
      <c r="C175" s="29"/>
      <c r="D175" s="27"/>
      <c r="E175" s="26"/>
      <c r="F175" s="27"/>
      <c r="G175" s="70"/>
      <c r="H175" s="71"/>
      <c r="I175" s="23"/>
      <c r="J175" s="24">
        <f>+I175*H175</f>
        <v>0</v>
      </c>
    </row>
    <row r="176" spans="1:11" s="68" customFormat="1" ht="394.5" customHeight="1" x14ac:dyDescent="0.2">
      <c r="A176" s="25" t="s">
        <v>29</v>
      </c>
      <c r="B176" s="144" t="s">
        <v>104</v>
      </c>
      <c r="C176" s="29"/>
      <c r="D176" s="71"/>
      <c r="E176" s="26"/>
      <c r="F176" s="71"/>
      <c r="G176" s="77"/>
      <c r="H176" s="71"/>
      <c r="I176" s="23"/>
      <c r="J176" s="24">
        <f>+I176*H176</f>
        <v>0</v>
      </c>
    </row>
    <row r="177" spans="1:12" s="68" customFormat="1" x14ac:dyDescent="0.2">
      <c r="A177" s="25"/>
      <c r="B177" s="148" t="s">
        <v>9</v>
      </c>
      <c r="C177" s="29">
        <v>1</v>
      </c>
      <c r="D177" s="61">
        <v>7</v>
      </c>
      <c r="E177" s="26"/>
      <c r="F177" s="27">
        <v>0.35</v>
      </c>
      <c r="G177" s="65">
        <f>PRODUCT(C177:F177)</f>
        <v>2.4499999999999997</v>
      </c>
      <c r="H177" s="65"/>
      <c r="I177" s="23"/>
      <c r="J177" s="24"/>
      <c r="L177" s="101"/>
    </row>
    <row r="178" spans="1:12" s="68" customFormat="1" x14ac:dyDescent="0.2">
      <c r="A178" s="25"/>
      <c r="B178" s="148" t="s">
        <v>9</v>
      </c>
      <c r="C178" s="29">
        <v>1</v>
      </c>
      <c r="D178" s="61">
        <v>14</v>
      </c>
      <c r="E178" s="26"/>
      <c r="F178" s="27">
        <v>0.15</v>
      </c>
      <c r="G178" s="65">
        <f t="shared" ref="G178:G179" si="30">PRODUCT(C178:F178)</f>
        <v>2.1</v>
      </c>
      <c r="H178" s="65"/>
      <c r="I178" s="23"/>
      <c r="J178" s="24"/>
      <c r="L178" s="101"/>
    </row>
    <row r="179" spans="1:12" s="68" customFormat="1" x14ac:dyDescent="0.2">
      <c r="A179" s="25"/>
      <c r="B179" s="148" t="s">
        <v>9</v>
      </c>
      <c r="C179" s="29">
        <v>1</v>
      </c>
      <c r="D179" s="61">
        <v>1</v>
      </c>
      <c r="E179" s="26"/>
      <c r="F179" s="27">
        <v>1</v>
      </c>
      <c r="G179" s="65">
        <f t="shared" si="30"/>
        <v>1</v>
      </c>
      <c r="H179" s="65"/>
      <c r="I179" s="23"/>
      <c r="J179" s="24"/>
      <c r="L179" s="101"/>
    </row>
    <row r="180" spans="1:12" s="68" customFormat="1" x14ac:dyDescent="0.2">
      <c r="A180" s="25"/>
      <c r="B180" s="140" t="s">
        <v>9</v>
      </c>
      <c r="C180" s="29"/>
      <c r="D180" s="27"/>
      <c r="E180" s="26"/>
      <c r="F180" s="27"/>
      <c r="G180" s="76"/>
      <c r="H180" s="90">
        <f>SUM(G177:G180)</f>
        <v>5.55</v>
      </c>
      <c r="I180" s="109"/>
      <c r="J180" s="28">
        <f>H180*I180</f>
        <v>0</v>
      </c>
      <c r="K180" s="81"/>
    </row>
    <row r="181" spans="1:12" s="68" customFormat="1" x14ac:dyDescent="0.2">
      <c r="A181" s="25"/>
      <c r="B181" s="140" t="s">
        <v>9</v>
      </c>
      <c r="C181" s="29"/>
      <c r="D181" s="27"/>
      <c r="E181" s="26"/>
      <c r="F181" s="27"/>
      <c r="G181" s="76"/>
      <c r="H181" s="90"/>
      <c r="I181" s="79"/>
      <c r="J181" s="28"/>
    </row>
    <row r="182" spans="1:12" s="11" customFormat="1" x14ac:dyDescent="0.2">
      <c r="A182" s="69" t="s">
        <v>30</v>
      </c>
      <c r="B182" s="140" t="s">
        <v>105</v>
      </c>
      <c r="C182" s="29"/>
      <c r="D182" s="27"/>
      <c r="E182" s="26"/>
      <c r="F182" s="27"/>
      <c r="G182" s="70"/>
      <c r="H182" s="71"/>
      <c r="I182" s="23"/>
      <c r="J182" s="24">
        <f>+I182*H182</f>
        <v>0</v>
      </c>
    </row>
    <row r="183" spans="1:12" s="68" customFormat="1" ht="252" customHeight="1" x14ac:dyDescent="0.2">
      <c r="A183" s="25" t="s">
        <v>31</v>
      </c>
      <c r="B183" s="140" t="s">
        <v>106</v>
      </c>
      <c r="C183" s="29"/>
      <c r="D183" s="71"/>
      <c r="E183" s="26"/>
      <c r="F183" s="71"/>
      <c r="G183" s="72"/>
      <c r="H183" s="71"/>
      <c r="I183" s="23"/>
      <c r="J183" s="24">
        <f>+I183*H183</f>
        <v>0</v>
      </c>
    </row>
    <row r="184" spans="1:12" s="68" customFormat="1" x14ac:dyDescent="0.2">
      <c r="A184" s="25"/>
      <c r="B184" s="140" t="s">
        <v>9</v>
      </c>
      <c r="C184" s="73"/>
      <c r="D184" s="74"/>
      <c r="E184" s="26"/>
      <c r="F184" s="71"/>
      <c r="G184" s="72"/>
      <c r="H184" s="71"/>
      <c r="I184" s="23"/>
      <c r="J184" s="24"/>
    </row>
    <row r="185" spans="1:12" s="11" customFormat="1" x14ac:dyDescent="0.2">
      <c r="A185" s="69" t="s">
        <v>32</v>
      </c>
      <c r="B185" s="152" t="s">
        <v>107</v>
      </c>
      <c r="C185" s="29"/>
      <c r="D185" s="27"/>
      <c r="E185" s="26"/>
      <c r="F185" s="27"/>
      <c r="G185" s="62"/>
      <c r="H185" s="75"/>
      <c r="I185" s="23"/>
      <c r="J185" s="24"/>
    </row>
    <row r="186" spans="1:12" s="11" customFormat="1" x14ac:dyDescent="0.2">
      <c r="A186" s="69"/>
      <c r="B186" s="148" t="s">
        <v>9</v>
      </c>
      <c r="C186" s="117">
        <v>1</v>
      </c>
      <c r="D186" s="116">
        <v>7</v>
      </c>
      <c r="E186" s="26"/>
      <c r="F186" s="27">
        <v>0.1</v>
      </c>
      <c r="G186" s="65">
        <f>PRODUCT(C186:F186)</f>
        <v>0.70000000000000007</v>
      </c>
      <c r="H186" s="66"/>
      <c r="I186" s="23"/>
      <c r="J186" s="28"/>
    </row>
    <row r="187" spans="1:12" s="11" customFormat="1" x14ac:dyDescent="0.2">
      <c r="A187" s="69"/>
      <c r="B187" s="148" t="s">
        <v>9</v>
      </c>
      <c r="C187" s="117">
        <v>1</v>
      </c>
      <c r="D187" s="116">
        <v>1</v>
      </c>
      <c r="E187" s="26"/>
      <c r="F187" s="27">
        <v>0.1</v>
      </c>
      <c r="G187" s="65">
        <f t="shared" ref="G187" si="31">PRODUCT(C187:F187)</f>
        <v>0.1</v>
      </c>
      <c r="H187" s="66"/>
      <c r="I187" s="23"/>
      <c r="J187" s="28"/>
    </row>
    <row r="188" spans="1:12" s="11" customFormat="1" x14ac:dyDescent="0.2">
      <c r="A188" s="69"/>
      <c r="B188" s="140" t="s">
        <v>9</v>
      </c>
      <c r="C188" s="29"/>
      <c r="D188" s="27"/>
      <c r="E188" s="26"/>
      <c r="F188" s="27"/>
      <c r="G188" s="78"/>
      <c r="H188" s="66">
        <f>SUM(G186:G188)</f>
        <v>0.8</v>
      </c>
      <c r="I188" s="23"/>
      <c r="J188" s="28">
        <f>H188*I188</f>
        <v>0</v>
      </c>
    </row>
    <row r="189" spans="1:12" s="11" customFormat="1" x14ac:dyDescent="0.2">
      <c r="A189" s="69"/>
      <c r="B189" s="140" t="s">
        <v>9</v>
      </c>
      <c r="C189" s="29"/>
      <c r="D189" s="27"/>
      <c r="E189" s="26"/>
      <c r="F189" s="27"/>
      <c r="G189" s="80"/>
      <c r="H189" s="66"/>
      <c r="I189" s="23"/>
      <c r="J189" s="28"/>
    </row>
    <row r="190" spans="1:12" s="68" customFormat="1" ht="300" customHeight="1" x14ac:dyDescent="0.2">
      <c r="A190" s="25" t="s">
        <v>33</v>
      </c>
      <c r="B190" s="140" t="s">
        <v>108</v>
      </c>
      <c r="C190" s="29"/>
      <c r="D190" s="71"/>
      <c r="E190" s="26"/>
      <c r="F190" s="71"/>
      <c r="G190" s="72"/>
      <c r="H190" s="71"/>
      <c r="I190" s="23"/>
      <c r="J190" s="24">
        <f>+I190*H190</f>
        <v>0</v>
      </c>
    </row>
    <row r="191" spans="1:12" s="11" customFormat="1" x14ac:dyDescent="0.2">
      <c r="A191" s="69" t="s">
        <v>35</v>
      </c>
      <c r="B191" s="144" t="s">
        <v>109</v>
      </c>
      <c r="C191" s="29"/>
      <c r="D191" s="27"/>
      <c r="E191" s="26"/>
      <c r="F191" s="27"/>
      <c r="G191" s="78"/>
      <c r="H191" s="75"/>
      <c r="I191" s="23"/>
      <c r="J191" s="24"/>
    </row>
    <row r="192" spans="1:12" s="11" customFormat="1" x14ac:dyDescent="0.2">
      <c r="A192" s="69"/>
      <c r="B192" s="148" t="s">
        <v>110</v>
      </c>
      <c r="C192" s="117">
        <v>1</v>
      </c>
      <c r="D192" s="116">
        <v>7</v>
      </c>
      <c r="E192" s="26"/>
      <c r="F192" s="27">
        <v>0.35</v>
      </c>
      <c r="G192" s="65">
        <f>PRODUCT(C192:F192)</f>
        <v>2.4499999999999997</v>
      </c>
      <c r="H192" s="66"/>
      <c r="I192" s="23"/>
      <c r="J192" s="28"/>
    </row>
    <row r="193" spans="1:11" s="11" customFormat="1" x14ac:dyDescent="0.2">
      <c r="A193" s="69"/>
      <c r="B193" s="140" t="s">
        <v>9</v>
      </c>
      <c r="C193" s="29"/>
      <c r="D193" s="27"/>
      <c r="E193" s="26"/>
      <c r="F193" s="27"/>
      <c r="G193" s="33"/>
      <c r="H193" s="66">
        <f>SUM(G192:G193)</f>
        <v>2.4499999999999997</v>
      </c>
      <c r="I193" s="23"/>
      <c r="J193" s="28">
        <f>H193*I193</f>
        <v>0</v>
      </c>
      <c r="K193" s="81"/>
    </row>
    <row r="194" spans="1:11" s="11" customFormat="1" x14ac:dyDescent="0.2">
      <c r="A194" s="69"/>
      <c r="B194" s="140" t="s">
        <v>9</v>
      </c>
      <c r="C194" s="29"/>
      <c r="D194" s="27"/>
      <c r="E194" s="26"/>
      <c r="F194" s="27"/>
      <c r="G194" s="33"/>
      <c r="H194" s="66"/>
      <c r="I194" s="23"/>
      <c r="J194" s="28"/>
      <c r="K194" s="81"/>
    </row>
    <row r="195" spans="1:11" s="11" customFormat="1" ht="48" customHeight="1" x14ac:dyDescent="0.2">
      <c r="A195" s="69" t="s">
        <v>36</v>
      </c>
      <c r="B195" s="144" t="s">
        <v>111</v>
      </c>
      <c r="C195" s="29"/>
      <c r="D195" s="27"/>
      <c r="E195" s="26"/>
      <c r="F195" s="27"/>
      <c r="G195" s="33"/>
      <c r="H195" s="66"/>
      <c r="I195" s="23"/>
      <c r="J195" s="28"/>
      <c r="K195" s="81"/>
    </row>
    <row r="196" spans="1:11" s="11" customFormat="1" x14ac:dyDescent="0.2">
      <c r="A196" s="69"/>
      <c r="B196" s="145" t="s">
        <v>9</v>
      </c>
      <c r="C196" s="117">
        <v>1</v>
      </c>
      <c r="D196" s="116">
        <v>0.3</v>
      </c>
      <c r="E196" s="118"/>
      <c r="F196" s="118">
        <v>0.35</v>
      </c>
      <c r="G196" s="65">
        <f t="shared" ref="G196:G198" si="32">PRODUCT(C196:F196)</f>
        <v>0.105</v>
      </c>
      <c r="H196" s="66"/>
      <c r="I196" s="23"/>
      <c r="J196" s="28"/>
      <c r="K196" s="81"/>
    </row>
    <row r="197" spans="1:11" s="11" customFormat="1" x14ac:dyDescent="0.2">
      <c r="A197" s="69"/>
      <c r="B197" s="145" t="s">
        <v>9</v>
      </c>
      <c r="C197" s="117">
        <v>1</v>
      </c>
      <c r="D197" s="116">
        <v>0.3</v>
      </c>
      <c r="E197" s="118"/>
      <c r="F197" s="118">
        <v>3</v>
      </c>
      <c r="G197" s="65">
        <f t="shared" si="32"/>
        <v>0.89999999999999991</v>
      </c>
      <c r="H197" s="66"/>
      <c r="I197" s="23"/>
      <c r="J197" s="28"/>
      <c r="K197" s="81"/>
    </row>
    <row r="198" spans="1:11" s="11" customFormat="1" x14ac:dyDescent="0.2">
      <c r="A198" s="69"/>
      <c r="B198" s="145" t="s">
        <v>9</v>
      </c>
      <c r="C198" s="117">
        <v>1</v>
      </c>
      <c r="D198" s="116">
        <v>0.3</v>
      </c>
      <c r="E198" s="118"/>
      <c r="F198" s="118">
        <v>3.25</v>
      </c>
      <c r="G198" s="65">
        <f t="shared" si="32"/>
        <v>0.97499999999999998</v>
      </c>
      <c r="H198" s="66"/>
      <c r="I198" s="23"/>
      <c r="J198" s="28"/>
      <c r="K198" s="81"/>
    </row>
    <row r="199" spans="1:11" s="11" customFormat="1" x14ac:dyDescent="0.2">
      <c r="A199" s="69"/>
      <c r="B199" s="140" t="s">
        <v>9</v>
      </c>
      <c r="C199" s="29"/>
      <c r="D199" s="27"/>
      <c r="E199" s="26"/>
      <c r="F199" s="27"/>
      <c r="G199" s="33"/>
      <c r="H199" s="66">
        <f>SUM(G196:G199)</f>
        <v>1.98</v>
      </c>
      <c r="I199" s="23"/>
      <c r="J199" s="28">
        <f>H199*I199</f>
        <v>0</v>
      </c>
      <c r="K199" s="81"/>
    </row>
    <row r="200" spans="1:11" s="11" customFormat="1" x14ac:dyDescent="0.2">
      <c r="A200" s="69"/>
      <c r="B200" s="140" t="s">
        <v>9</v>
      </c>
      <c r="C200" s="29"/>
      <c r="D200" s="27"/>
      <c r="E200" s="26"/>
      <c r="F200" s="27"/>
      <c r="G200" s="33"/>
      <c r="H200" s="66"/>
      <c r="I200" s="23"/>
      <c r="J200" s="28"/>
      <c r="K200" s="81"/>
    </row>
    <row r="201" spans="1:11" s="11" customFormat="1" ht="36" x14ac:dyDescent="0.2">
      <c r="A201" s="69" t="s">
        <v>34</v>
      </c>
      <c r="B201" s="144" t="s">
        <v>112</v>
      </c>
      <c r="C201" s="29"/>
      <c r="D201" s="27"/>
      <c r="E201" s="26"/>
      <c r="F201" s="27"/>
      <c r="G201" s="33"/>
      <c r="H201" s="66"/>
      <c r="I201" s="23"/>
      <c r="J201" s="28"/>
      <c r="K201" s="81"/>
    </row>
    <row r="202" spans="1:11" s="11" customFormat="1" x14ac:dyDescent="0.2">
      <c r="A202" s="69"/>
      <c r="B202" s="145" t="s">
        <v>9</v>
      </c>
      <c r="C202" s="117">
        <v>1</v>
      </c>
      <c r="D202" s="116">
        <v>0.46</v>
      </c>
      <c r="E202" s="118"/>
      <c r="F202" s="118">
        <v>2.65</v>
      </c>
      <c r="G202" s="65">
        <f t="shared" ref="G202:G204" si="33">PRODUCT(C202:F202)</f>
        <v>1.2190000000000001</v>
      </c>
      <c r="H202" s="66"/>
      <c r="I202" s="23"/>
      <c r="J202" s="28"/>
      <c r="K202" s="81"/>
    </row>
    <row r="203" spans="1:11" s="11" customFormat="1" x14ac:dyDescent="0.2">
      <c r="A203" s="69"/>
      <c r="B203" s="145" t="s">
        <v>9</v>
      </c>
      <c r="C203" s="117">
        <v>1</v>
      </c>
      <c r="D203" s="116">
        <v>0.4</v>
      </c>
      <c r="E203" s="118"/>
      <c r="F203" s="118">
        <v>3.25</v>
      </c>
      <c r="G203" s="65">
        <f t="shared" si="33"/>
        <v>1.3</v>
      </c>
      <c r="H203" s="66"/>
      <c r="I203" s="23"/>
      <c r="J203" s="28"/>
      <c r="K203" s="81"/>
    </row>
    <row r="204" spans="1:11" s="11" customFormat="1" x14ac:dyDescent="0.2">
      <c r="A204" s="69"/>
      <c r="B204" s="145" t="s">
        <v>9</v>
      </c>
      <c r="C204" s="117">
        <v>1</v>
      </c>
      <c r="D204" s="116">
        <v>0.45</v>
      </c>
      <c r="E204" s="118"/>
      <c r="F204" s="118">
        <v>4.25</v>
      </c>
      <c r="G204" s="65">
        <f t="shared" si="33"/>
        <v>1.9125000000000001</v>
      </c>
      <c r="H204" s="66"/>
      <c r="I204" s="23"/>
      <c r="J204" s="28"/>
      <c r="K204" s="81"/>
    </row>
    <row r="205" spans="1:11" s="11" customFormat="1" x14ac:dyDescent="0.2">
      <c r="A205" s="69"/>
      <c r="B205" s="140" t="s">
        <v>9</v>
      </c>
      <c r="C205" s="29"/>
      <c r="D205" s="27"/>
      <c r="E205" s="26"/>
      <c r="F205" s="27"/>
      <c r="G205" s="33"/>
      <c r="H205" s="66">
        <f>SUM(G202:G205)</f>
        <v>4.4314999999999998</v>
      </c>
      <c r="I205" s="23"/>
      <c r="J205" s="28">
        <f>H205*I205</f>
        <v>0</v>
      </c>
      <c r="K205" s="81"/>
    </row>
    <row r="206" spans="1:11" s="11" customFormat="1" x14ac:dyDescent="0.2">
      <c r="A206" s="69"/>
      <c r="B206" s="140" t="s">
        <v>9</v>
      </c>
      <c r="C206" s="29"/>
      <c r="D206" s="27"/>
      <c r="E206" s="26"/>
      <c r="F206" s="27"/>
      <c r="G206" s="33"/>
      <c r="H206" s="66"/>
      <c r="I206" s="23"/>
      <c r="J206" s="28"/>
      <c r="K206" s="81"/>
    </row>
    <row r="207" spans="1:11" s="68" customFormat="1" ht="276" customHeight="1" x14ac:dyDescent="0.2">
      <c r="A207" s="25" t="s">
        <v>37</v>
      </c>
      <c r="B207" s="140" t="s">
        <v>113</v>
      </c>
      <c r="C207" s="29"/>
      <c r="D207" s="71"/>
      <c r="E207" s="26"/>
      <c r="F207" s="71"/>
      <c r="G207" s="77"/>
      <c r="H207" s="71"/>
      <c r="I207" s="23"/>
      <c r="J207" s="24">
        <f>+I207*H207</f>
        <v>0</v>
      </c>
    </row>
    <row r="208" spans="1:11" s="11" customFormat="1" ht="25.5" x14ac:dyDescent="0.2">
      <c r="A208" s="69" t="s">
        <v>38</v>
      </c>
      <c r="B208" s="152" t="s">
        <v>114</v>
      </c>
      <c r="C208" s="29"/>
      <c r="D208" s="27"/>
      <c r="E208" s="26"/>
      <c r="F208" s="27"/>
      <c r="G208" s="65"/>
      <c r="H208" s="66"/>
      <c r="I208" s="23"/>
      <c r="J208" s="28"/>
      <c r="K208" s="48"/>
    </row>
    <row r="209" spans="1:12" s="11" customFormat="1" x14ac:dyDescent="0.2">
      <c r="A209" s="69"/>
      <c r="B209" s="145" t="s">
        <v>9</v>
      </c>
      <c r="C209" s="117">
        <v>1</v>
      </c>
      <c r="D209" s="116">
        <v>5.5</v>
      </c>
      <c r="E209" s="118"/>
      <c r="F209" s="118">
        <v>0.3</v>
      </c>
      <c r="G209" s="65">
        <f>PRODUCT(C209:F209)</f>
        <v>1.65</v>
      </c>
      <c r="H209" s="66"/>
      <c r="I209" s="23"/>
      <c r="J209" s="28"/>
    </row>
    <row r="210" spans="1:12" s="11" customFormat="1" x14ac:dyDescent="0.2">
      <c r="A210" s="69"/>
      <c r="B210" s="145" t="s">
        <v>9</v>
      </c>
      <c r="C210" s="117">
        <v>1</v>
      </c>
      <c r="D210" s="116">
        <v>2.25</v>
      </c>
      <c r="E210" s="118"/>
      <c r="F210" s="118">
        <v>0.2</v>
      </c>
      <c r="G210" s="65">
        <f t="shared" ref="G210:G213" si="34">PRODUCT(C210:F210)</f>
        <v>0.45</v>
      </c>
      <c r="H210" s="66"/>
      <c r="I210" s="23"/>
      <c r="J210" s="28"/>
    </row>
    <row r="211" spans="1:12" s="11" customFormat="1" x14ac:dyDescent="0.2">
      <c r="A211" s="69"/>
      <c r="B211" s="145" t="s">
        <v>9</v>
      </c>
      <c r="C211" s="117">
        <v>1</v>
      </c>
      <c r="D211" s="116">
        <v>1.25</v>
      </c>
      <c r="E211" s="118"/>
      <c r="F211" s="118">
        <v>0.3</v>
      </c>
      <c r="G211" s="65">
        <f t="shared" si="34"/>
        <v>0.375</v>
      </c>
      <c r="H211" s="66"/>
      <c r="I211" s="23"/>
      <c r="J211" s="28"/>
    </row>
    <row r="212" spans="1:12" s="11" customFormat="1" x14ac:dyDescent="0.2">
      <c r="A212" s="69"/>
      <c r="B212" s="145" t="s">
        <v>9</v>
      </c>
      <c r="C212" s="117">
        <v>1</v>
      </c>
      <c r="D212" s="116">
        <v>5</v>
      </c>
      <c r="E212" s="118"/>
      <c r="F212" s="118">
        <v>0.2</v>
      </c>
      <c r="G212" s="65">
        <f t="shared" si="34"/>
        <v>1</v>
      </c>
      <c r="H212" s="66"/>
      <c r="I212" s="23"/>
      <c r="J212" s="28"/>
    </row>
    <row r="213" spans="1:12" s="11" customFormat="1" x14ac:dyDescent="0.2">
      <c r="A213" s="69"/>
      <c r="B213" s="140" t="s">
        <v>9</v>
      </c>
      <c r="C213" s="29"/>
      <c r="D213" s="27"/>
      <c r="E213" s="26"/>
      <c r="F213" s="27"/>
      <c r="G213" s="65">
        <f t="shared" si="34"/>
        <v>0</v>
      </c>
      <c r="H213" s="66">
        <f>SUM(G209:G213)</f>
        <v>3.4750000000000001</v>
      </c>
      <c r="I213" s="23"/>
      <c r="J213" s="28">
        <f>H213*I213</f>
        <v>0</v>
      </c>
    </row>
    <row r="214" spans="1:12" s="11" customFormat="1" x14ac:dyDescent="0.2">
      <c r="A214" s="69"/>
      <c r="B214" s="140" t="s">
        <v>9</v>
      </c>
      <c r="C214" s="29"/>
      <c r="D214" s="27"/>
      <c r="E214" s="26"/>
      <c r="F214" s="27"/>
      <c r="G214" s="33"/>
      <c r="H214" s="66"/>
      <c r="I214" s="23"/>
      <c r="J214" s="28"/>
    </row>
    <row r="215" spans="1:12" s="11" customFormat="1" x14ac:dyDescent="0.2">
      <c r="A215" s="69"/>
      <c r="B215" s="148" t="s">
        <v>9</v>
      </c>
      <c r="C215" s="29"/>
      <c r="D215" s="27"/>
      <c r="E215" s="26"/>
      <c r="F215" s="27"/>
      <c r="G215" s="33"/>
      <c r="H215" s="66"/>
      <c r="I215" s="23"/>
      <c r="J215" s="28"/>
    </row>
    <row r="216" spans="1:12" s="11" customFormat="1" x14ac:dyDescent="0.2">
      <c r="A216" s="69" t="s">
        <v>39</v>
      </c>
      <c r="B216" s="140" t="s">
        <v>115</v>
      </c>
      <c r="C216" s="29"/>
      <c r="D216" s="27"/>
      <c r="E216" s="26"/>
      <c r="F216" s="93"/>
      <c r="G216" s="72"/>
      <c r="H216" s="72"/>
      <c r="I216" s="23"/>
      <c r="J216" s="24"/>
    </row>
    <row r="217" spans="1:12" s="11" customFormat="1" x14ac:dyDescent="0.2">
      <c r="A217" s="97"/>
      <c r="B217" s="140" t="s">
        <v>9</v>
      </c>
      <c r="C217" s="29"/>
      <c r="D217" s="94"/>
      <c r="E217" s="27"/>
      <c r="F217" s="95"/>
      <c r="G217" s="72"/>
      <c r="H217" s="96"/>
      <c r="I217" s="23"/>
      <c r="J217" s="28"/>
    </row>
    <row r="218" spans="1:12" s="68" customFormat="1" ht="216" customHeight="1" x14ac:dyDescent="0.2">
      <c r="A218" s="25" t="s">
        <v>40</v>
      </c>
      <c r="B218" s="140" t="s">
        <v>116</v>
      </c>
      <c r="C218" s="77"/>
      <c r="D218" s="82"/>
      <c r="E218" s="27"/>
      <c r="F218" s="83"/>
      <c r="G218" s="77"/>
      <c r="H218" s="71"/>
      <c r="I218" s="23"/>
      <c r="J218" s="24"/>
      <c r="K218" s="84"/>
      <c r="L218" s="85"/>
    </row>
    <row r="219" spans="1:12" s="11" customFormat="1" x14ac:dyDescent="0.2">
      <c r="A219" s="69"/>
      <c r="B219" s="153" t="s">
        <v>9</v>
      </c>
      <c r="C219" s="87">
        <v>1</v>
      </c>
      <c r="D219" s="116">
        <v>10.5</v>
      </c>
      <c r="E219" s="27"/>
      <c r="F219" s="83"/>
      <c r="G219" s="62">
        <f t="shared" ref="G219" si="35">PRODUCT(C219:F219)</f>
        <v>10.5</v>
      </c>
      <c r="H219" s="75"/>
      <c r="I219" s="23"/>
      <c r="J219" s="24"/>
    </row>
    <row r="220" spans="1:12" s="11" customFormat="1" x14ac:dyDescent="0.2">
      <c r="A220" s="69"/>
      <c r="B220" s="140" t="s">
        <v>9</v>
      </c>
      <c r="C220" s="29"/>
      <c r="D220" s="27"/>
      <c r="E220" s="26"/>
      <c r="F220" s="27"/>
      <c r="G220" s="86"/>
      <c r="H220" s="110">
        <f>SUM(G219:G220)</f>
        <v>10.5</v>
      </c>
      <c r="I220" s="23"/>
      <c r="J220" s="28">
        <f>H220*I220</f>
        <v>0</v>
      </c>
      <c r="K220" s="81"/>
    </row>
    <row r="221" spans="1:12" s="11" customFormat="1" x14ac:dyDescent="0.2">
      <c r="A221" s="69"/>
      <c r="B221" s="140" t="s">
        <v>9</v>
      </c>
      <c r="C221" s="29"/>
      <c r="D221" s="27"/>
      <c r="E221" s="26"/>
      <c r="F221" s="27"/>
      <c r="G221" s="86"/>
      <c r="H221" s="62"/>
      <c r="I221" s="23"/>
      <c r="J221" s="28"/>
      <c r="K221" s="81"/>
    </row>
    <row r="222" spans="1:12" s="11" customFormat="1" ht="168" customHeight="1" x14ac:dyDescent="0.2">
      <c r="A222" s="25" t="s">
        <v>41</v>
      </c>
      <c r="B222" s="140" t="s">
        <v>117</v>
      </c>
      <c r="C222" s="87"/>
      <c r="D222" s="27"/>
      <c r="E222" s="27"/>
      <c r="F222" s="27"/>
      <c r="G222" s="86"/>
      <c r="H222" s="62"/>
      <c r="I222" s="23"/>
      <c r="J222" s="28"/>
      <c r="K222" s="81"/>
    </row>
    <row r="223" spans="1:12" s="11" customFormat="1" x14ac:dyDescent="0.2">
      <c r="A223" s="69"/>
      <c r="B223" s="148" t="s">
        <v>9</v>
      </c>
      <c r="C223" s="117">
        <v>1</v>
      </c>
      <c r="D223" s="116">
        <f>6.4*0.35+2.4+3.2*0.35+2+3.2*0.35+2.4+8*0.6</f>
        <v>16.079999999999998</v>
      </c>
      <c r="E223" s="118"/>
      <c r="F223" s="27"/>
      <c r="G223" s="62">
        <f t="shared" ref="G223" si="36">PRODUCT(C223:F223)</f>
        <v>16.079999999999998</v>
      </c>
      <c r="H223" s="66"/>
      <c r="I223" s="23"/>
      <c r="J223" s="28"/>
    </row>
    <row r="224" spans="1:12" s="11" customFormat="1" x14ac:dyDescent="0.2">
      <c r="A224" s="69"/>
      <c r="B224" s="140" t="s">
        <v>9</v>
      </c>
      <c r="C224" s="87"/>
      <c r="D224" s="27"/>
      <c r="E224" s="27"/>
      <c r="F224" s="27"/>
      <c r="G224" s="62"/>
      <c r="H224" s="110">
        <f>SUM(G223:G224)</f>
        <v>16.079999999999998</v>
      </c>
      <c r="I224" s="23"/>
      <c r="J224" s="28">
        <f>H224*I224</f>
        <v>0</v>
      </c>
      <c r="K224" s="81"/>
    </row>
    <row r="225" spans="1:11" s="11" customFormat="1" x14ac:dyDescent="0.2">
      <c r="A225" s="69"/>
      <c r="B225" s="140" t="s">
        <v>9</v>
      </c>
      <c r="C225" s="29"/>
      <c r="D225" s="27"/>
      <c r="E225" s="26"/>
      <c r="F225" s="27"/>
      <c r="G225" s="115"/>
      <c r="H225" s="62"/>
      <c r="I225" s="23"/>
      <c r="J225" s="28"/>
      <c r="K225" s="81"/>
    </row>
    <row r="226" spans="1:11" s="11" customFormat="1" ht="233.25" customHeight="1" x14ac:dyDescent="0.2">
      <c r="A226" s="25" t="s">
        <v>42</v>
      </c>
      <c r="B226" s="144" t="s">
        <v>118</v>
      </c>
      <c r="C226" s="29"/>
      <c r="D226" s="27"/>
      <c r="E226" s="26"/>
      <c r="F226" s="27"/>
      <c r="G226" s="86"/>
      <c r="H226" s="62"/>
      <c r="I226" s="23"/>
      <c r="J226" s="28"/>
      <c r="K226" s="81"/>
    </row>
    <row r="227" spans="1:11" s="11" customFormat="1" x14ac:dyDescent="0.2">
      <c r="A227" s="69"/>
      <c r="B227" s="140" t="s">
        <v>9</v>
      </c>
      <c r="C227" s="107">
        <v>1</v>
      </c>
      <c r="D227" s="107"/>
      <c r="E227" s="108"/>
      <c r="F227" s="107"/>
      <c r="G227" s="112">
        <f>C227</f>
        <v>1</v>
      </c>
      <c r="H227" s="111"/>
      <c r="I227" s="111"/>
      <c r="J227" s="111"/>
      <c r="K227" s="81"/>
    </row>
    <row r="228" spans="1:11" s="11" customFormat="1" x14ac:dyDescent="0.2">
      <c r="A228" s="69"/>
      <c r="B228" s="140" t="s">
        <v>9</v>
      </c>
      <c r="C228" s="29"/>
      <c r="D228" s="27"/>
      <c r="E228" s="26"/>
      <c r="F228" s="27"/>
      <c r="G228" s="107"/>
      <c r="H228" s="112">
        <f>G227</f>
        <v>1</v>
      </c>
      <c r="I228" s="23"/>
      <c r="J228" s="28">
        <f>H228*I228</f>
        <v>0</v>
      </c>
      <c r="K228" s="81"/>
    </row>
    <row r="229" spans="1:11" s="11" customFormat="1" x14ac:dyDescent="0.2">
      <c r="A229" s="69"/>
      <c r="B229" s="140" t="s">
        <v>9</v>
      </c>
      <c r="C229" s="29"/>
      <c r="D229" s="27"/>
      <c r="E229" s="26"/>
      <c r="F229" s="27"/>
      <c r="G229" s="86"/>
      <c r="H229" s="62"/>
      <c r="I229" s="23"/>
      <c r="J229" s="28"/>
      <c r="K229" s="81"/>
    </row>
    <row r="230" spans="1:11" s="11" customFormat="1" ht="288" customHeight="1" x14ac:dyDescent="0.2">
      <c r="A230" s="25" t="s">
        <v>43</v>
      </c>
      <c r="B230" s="140" t="s">
        <v>119</v>
      </c>
      <c r="C230" s="29"/>
      <c r="D230" s="27"/>
      <c r="E230" s="26"/>
      <c r="F230" s="27"/>
      <c r="G230" s="86"/>
      <c r="H230" s="62"/>
      <c r="I230" s="23"/>
      <c r="J230" s="28"/>
      <c r="K230" s="81"/>
    </row>
    <row r="231" spans="1:11" s="11" customFormat="1" x14ac:dyDescent="0.2">
      <c r="A231" s="100"/>
      <c r="B231" s="128"/>
      <c r="C231" s="117">
        <v>1</v>
      </c>
      <c r="D231" s="118">
        <v>14</v>
      </c>
      <c r="E231" s="27"/>
      <c r="F231" s="71"/>
      <c r="G231" s="77">
        <f>PRODUCT(C231:F231)</f>
        <v>14</v>
      </c>
      <c r="H231" s="62"/>
      <c r="I231" s="23"/>
      <c r="J231" s="28"/>
      <c r="K231" s="81"/>
    </row>
    <row r="232" spans="1:11" s="11" customFormat="1" x14ac:dyDescent="0.2">
      <c r="A232" s="69"/>
      <c r="B232" s="128"/>
      <c r="C232" s="29"/>
      <c r="D232" s="27"/>
      <c r="E232" s="26"/>
      <c r="F232" s="27"/>
      <c r="G232" s="107"/>
      <c r="H232" s="113">
        <f>+SUM(G231:G232)</f>
        <v>14</v>
      </c>
      <c r="I232" s="114"/>
      <c r="J232" s="28">
        <f>H232*I232</f>
        <v>0</v>
      </c>
      <c r="K232" s="81"/>
    </row>
    <row r="233" spans="1:11" s="11" customFormat="1" x14ac:dyDescent="0.2">
      <c r="A233" s="69"/>
      <c r="B233" s="127"/>
      <c r="C233" s="29"/>
      <c r="D233" s="27"/>
      <c r="E233" s="26"/>
      <c r="F233" s="27"/>
      <c r="G233" s="86"/>
      <c r="H233" s="62"/>
      <c r="I233" s="23"/>
      <c r="J233" s="28"/>
      <c r="K233" s="81"/>
    </row>
    <row r="234" spans="1:11" s="10" customFormat="1" x14ac:dyDescent="0.2">
      <c r="A234" s="36"/>
      <c r="B234" s="123"/>
      <c r="C234" s="32"/>
      <c r="D234" s="31"/>
      <c r="E234" s="31"/>
      <c r="F234" s="31"/>
      <c r="G234" s="37"/>
      <c r="H234" s="38"/>
      <c r="I234" s="39"/>
      <c r="J234" s="40"/>
    </row>
    <row r="235" spans="1:11" s="10" customFormat="1" x14ac:dyDescent="0.2">
      <c r="A235" s="41"/>
      <c r="B235" s="124"/>
      <c r="C235" s="34"/>
      <c r="D235" s="33"/>
      <c r="E235" s="42"/>
      <c r="F235" s="33"/>
      <c r="G235" s="35"/>
      <c r="H235" s="33"/>
      <c r="I235" s="43" t="s">
        <v>1</v>
      </c>
      <c r="J235" s="30">
        <f>SUM(J4:J233)</f>
        <v>0</v>
      </c>
    </row>
    <row r="236" spans="1:11" x14ac:dyDescent="0.2">
      <c r="A236" s="4"/>
      <c r="G236" s="5"/>
      <c r="I236" s="7" t="s">
        <v>121</v>
      </c>
      <c r="J236" s="120">
        <v>0</v>
      </c>
    </row>
    <row r="237" spans="1:11" ht="13.5" x14ac:dyDescent="0.2">
      <c r="A237" s="4"/>
      <c r="B237" s="126" t="s">
        <v>9</v>
      </c>
      <c r="G237" s="5"/>
      <c r="I237" s="7" t="s">
        <v>122</v>
      </c>
      <c r="J237" s="30" t="e">
        <f>J235/J236</f>
        <v>#DIV/0!</v>
      </c>
    </row>
    <row r="238" spans="1:11" x14ac:dyDescent="0.2">
      <c r="B238" s="126" t="s">
        <v>9</v>
      </c>
    </row>
    <row r="239" spans="1:11" x14ac:dyDescent="0.2">
      <c r="B239" s="126" t="s">
        <v>9</v>
      </c>
    </row>
  </sheetData>
  <mergeCells count="6">
    <mergeCell ref="A1:B3"/>
    <mergeCell ref="G1:J1"/>
    <mergeCell ref="I2:J2"/>
    <mergeCell ref="G2:H2"/>
    <mergeCell ref="D2:F2"/>
    <mergeCell ref="C1:F1"/>
  </mergeCells>
  <phoneticPr fontId="0" type="noConversion"/>
  <printOptions horizontalCentered="1" gridLinesSet="0"/>
  <pageMargins left="0.39370078740157483" right="0.35433070866141736" top="1.3779527559055118" bottom="0.74803149606299213" header="0.47244094488188981" footer="0.39370078740157483"/>
  <pageSetup paperSize="9" scale="83" fitToHeight="0" orientation="portrait" horizontalDpi="4294967293" verticalDpi="400" r:id="rId1"/>
  <headerFooter alignWithMargins="0">
    <oddHeader xml:space="preserve">&amp;CReabilitação e Alteração de Interiores - Igreja São Luis dos Franceses em Lisboa
Mapa de Quantidades
Janeiro 2025
&amp;R&amp;"Helvetica,Normal"&amp;8
</oddHead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1</vt:i4>
      </vt:variant>
      <vt:variant>
        <vt:lpstr>Intervalos com Nome</vt:lpstr>
      </vt:variant>
      <vt:variant>
        <vt:i4>2</vt:i4>
      </vt:variant>
    </vt:vector>
  </HeadingPairs>
  <TitlesOfParts>
    <vt:vector size="3" baseType="lpstr">
      <vt:lpstr>P114 - Igreja S Luis - Mqt</vt:lpstr>
      <vt:lpstr>'P114 - Igreja S Luis - Mqt'!Área_de_Impressão</vt:lpstr>
      <vt:lpstr>'P114 - Igreja S Luis - Mqt'!Títulos_de_Impressão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Nuno Travassos Nuno Travassos</dc:creator>
  <cp:lastModifiedBy>Multilingual Europe - Porto</cp:lastModifiedBy>
  <cp:lastPrinted>2025-02-19T18:43:06Z</cp:lastPrinted>
  <dcterms:created xsi:type="dcterms:W3CDTF">1998-05-04T14:04:56Z</dcterms:created>
  <dcterms:modified xsi:type="dcterms:W3CDTF">2025-07-11T10:03:01Z</dcterms:modified>
</cp:coreProperties>
</file>